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23712" windowHeight="9780"/>
  </bookViews>
  <sheets>
    <sheet name="Notenrechner BM Wirtschaft" sheetId="1" r:id="rId1"/>
    <sheet name="EFZ Berechnungsregeln" sheetId="2" r:id="rId2"/>
    <sheet name="BM Berechnungsregeln" sheetId="3" r:id="rId3"/>
  </sheets>
  <externalReferences>
    <externalReference r:id="rId4"/>
  </externalReferences>
  <definedNames>
    <definedName name="Notenwerte">'[1]M-Profil'!#REF!</definedName>
  </definedNames>
  <calcPr calcId="145621"/>
</workbook>
</file>

<file path=xl/calcChain.xml><?xml version="1.0" encoding="utf-8"?>
<calcChain xmlns="http://schemas.openxmlformats.org/spreadsheetml/2006/main">
  <c r="W21" i="1" l="1"/>
  <c r="AD25" i="1"/>
  <c r="S25" i="1"/>
  <c r="S23" i="1" l="1"/>
  <c r="AD29" i="1"/>
  <c r="AH29" i="1" s="1"/>
  <c r="AL29" i="1" s="1"/>
  <c r="AD27" i="1"/>
  <c r="AH27" i="1" s="1"/>
  <c r="AL27" i="1" s="1"/>
  <c r="AD13" i="1"/>
  <c r="AH13" i="1" s="1"/>
  <c r="AD17" i="1"/>
  <c r="AH17" i="1" s="1"/>
  <c r="AD15" i="1"/>
  <c r="W19" i="1"/>
  <c r="U11" i="1"/>
  <c r="AF11" i="1" s="1"/>
  <c r="U9" i="1"/>
  <c r="AF9" i="1" s="1"/>
  <c r="S11" i="1"/>
  <c r="S9" i="1"/>
  <c r="U7" i="1"/>
  <c r="AF7" i="1" s="1"/>
  <c r="S7" i="1"/>
  <c r="AF13" i="1"/>
  <c r="AF17" i="1"/>
  <c r="AF15" i="1"/>
  <c r="U23" i="1"/>
  <c r="W56" i="1"/>
  <c r="AA56" i="1" s="1"/>
  <c r="W54" i="1"/>
  <c r="AA54" i="1" s="1"/>
  <c r="O50" i="1"/>
  <c r="W50" i="1" s="1"/>
  <c r="U25" i="1"/>
  <c r="AF25" i="1" s="1"/>
  <c r="AH25" i="1" s="1"/>
  <c r="AL21" i="1"/>
  <c r="AL20" i="1"/>
  <c r="AL19" i="1"/>
  <c r="AL23" i="1"/>
  <c r="AH15" i="1" l="1"/>
  <c r="AA19" i="1"/>
  <c r="AB19" i="1" s="1"/>
  <c r="AD9" i="1"/>
  <c r="W9" i="1"/>
  <c r="AD11" i="1"/>
  <c r="AH11" i="1" s="1"/>
  <c r="W11" i="1"/>
  <c r="AD7" i="1"/>
  <c r="W7" i="1"/>
  <c r="AL15" i="1"/>
  <c r="AM15" i="1" s="1"/>
  <c r="AL25" i="1"/>
  <c r="AM25" i="1" s="1"/>
  <c r="AL13" i="1"/>
  <c r="AM13" i="1" s="1"/>
  <c r="W23" i="1"/>
  <c r="AA23" i="1" s="1"/>
  <c r="AB23" i="1" s="1"/>
  <c r="AL11" i="1"/>
  <c r="AM11" i="1" s="1"/>
  <c r="AA11" i="1"/>
  <c r="AB11" i="1" s="1"/>
  <c r="AA9" i="1"/>
  <c r="AB9" i="1" s="1"/>
  <c r="AL17" i="1"/>
  <c r="AM17" i="1" s="1"/>
  <c r="AA21" i="1"/>
  <c r="AB21" i="1" s="1"/>
  <c r="W25" i="1"/>
  <c r="AB50" i="1"/>
  <c r="W59" i="1"/>
  <c r="AA50" i="1"/>
  <c r="AA61" i="1" s="1"/>
  <c r="AB54" i="1"/>
  <c r="AB56" i="1"/>
  <c r="AH7" i="1" l="1"/>
  <c r="AL7" i="1" s="1"/>
  <c r="AL9" i="1"/>
  <c r="AM9" i="1" s="1"/>
  <c r="AH9" i="1"/>
  <c r="W35" i="1"/>
  <c r="S41" i="1"/>
  <c r="AA7" i="1"/>
  <c r="AB7" i="1" s="1"/>
  <c r="AA25" i="1"/>
  <c r="AB25" i="1" s="1"/>
  <c r="AH35" i="1"/>
  <c r="AA63" i="1"/>
  <c r="AA59" i="1"/>
  <c r="W61" i="1"/>
  <c r="W63" i="1" s="1"/>
  <c r="S65" i="1"/>
  <c r="AM7" i="1" l="1"/>
  <c r="AH37" i="1"/>
  <c r="W37" i="1"/>
  <c r="AD41" i="1"/>
  <c r="AH39" i="1"/>
  <c r="W39" i="1"/>
</calcChain>
</file>

<file path=xl/comments1.xml><?xml version="1.0" encoding="utf-8"?>
<comments xmlns="http://schemas.openxmlformats.org/spreadsheetml/2006/main">
  <authors>
    <author>pribnow</author>
  </authors>
  <commentList>
    <comment ref="K25" authorId="0">
      <text>
        <r>
          <rPr>
            <sz val="9"/>
            <color indexed="81"/>
            <rFont val="Tahoma"/>
            <family val="2"/>
          </rPr>
          <t>Note V&amp;V 3</t>
        </r>
      </text>
    </comment>
  </commentList>
</comments>
</file>

<file path=xl/sharedStrings.xml><?xml version="1.0" encoding="utf-8"?>
<sst xmlns="http://schemas.openxmlformats.org/spreadsheetml/2006/main" count="242" uniqueCount="101">
  <si>
    <t>EFZ</t>
  </si>
  <si>
    <t>1. Jahr</t>
  </si>
  <si>
    <t>2. Jahr</t>
  </si>
  <si>
    <t>3.Jahr</t>
  </si>
  <si>
    <t>Prüfung</t>
  </si>
  <si>
    <t>Positionen</t>
  </si>
  <si>
    <t>Fachnote</t>
  </si>
  <si>
    <t>Gew.</t>
  </si>
  <si>
    <t>1.Sem</t>
  </si>
  <si>
    <t>2.Sem</t>
  </si>
  <si>
    <t>3.Sem</t>
  </si>
  <si>
    <t>4.Sem</t>
  </si>
  <si>
    <t>5.Sem</t>
  </si>
  <si>
    <t>6.Sem</t>
  </si>
  <si>
    <t>mündl.</t>
  </si>
  <si>
    <t>schriftl.</t>
  </si>
  <si>
    <t>1/8</t>
  </si>
  <si>
    <t>2/8</t>
  </si>
  <si>
    <t xml:space="preserve">Durchschnitt: </t>
  </si>
  <si>
    <t xml:space="preserve">Fehlnoten: </t>
  </si>
  <si>
    <t xml:space="preserve">Anz. Ungen.: </t>
  </si>
  <si>
    <t>Notenrechner betrieblicher Teil ab Abschluss 2015</t>
  </si>
  <si>
    <t>Erfahrungsnote</t>
  </si>
  <si>
    <t>6 Arbeits- und Lernsituationen</t>
  </si>
  <si>
    <t>2/4</t>
  </si>
  <si>
    <t>2 üK-Kompetenznachweise oder Prozesseinheiten</t>
  </si>
  <si>
    <t>Berufspraxis schriftlich</t>
  </si>
  <si>
    <t>1/4</t>
  </si>
  <si>
    <t>Berufspraxis mündlich</t>
  </si>
  <si>
    <t>Stand: 25.05.2015  / PJ</t>
  </si>
  <si>
    <t>Fachnoten</t>
  </si>
  <si>
    <t>Notenbestandteile</t>
  </si>
  <si>
    <t>Rundung Note</t>
  </si>
  <si>
    <t>Gewichtung</t>
  </si>
  <si>
    <t>Rundung Fachnote</t>
  </si>
  <si>
    <t>Gewichtung der 8 Qualifikationsbereiche</t>
  </si>
  <si>
    <t>Deutsch</t>
  </si>
  <si>
    <t>Schriftliche Prüfung + mündliche Prüfung</t>
  </si>
  <si>
    <t>Ganze oder halbe Note</t>
  </si>
  <si>
    <t>1 Dezimalstelle</t>
  </si>
  <si>
    <t>Französisch</t>
  </si>
  <si>
    <t>Englisch</t>
  </si>
  <si>
    <t>ERFA-Note                                               Mittel der letzten beiden Semesternoten</t>
  </si>
  <si>
    <t>Mathematik</t>
  </si>
  <si>
    <t>Schriftliche Prüfung</t>
  </si>
  <si>
    <t>FRW</t>
  </si>
  <si>
    <t>50%</t>
  </si>
  <si>
    <t>Mündliche Prüfung</t>
  </si>
  <si>
    <t>Wirtschaft &amp; Recht</t>
  </si>
  <si>
    <t>Finanz-/Rechnungswesen</t>
  </si>
  <si>
    <t>Geschichte &amp; Politik</t>
  </si>
  <si>
    <t>ERFA-Note                                              Mittel aller Semesternoten</t>
  </si>
  <si>
    <t>ERFA-Note                                                   Mittel aller Semesternoten</t>
  </si>
  <si>
    <t>ERFA-Note                                                    Mittel aller Semesternoten</t>
  </si>
  <si>
    <t>Interdiszipli-näre Arbeiten</t>
  </si>
  <si>
    <t>IDPA</t>
  </si>
  <si>
    <t>ERFA-Note                                                   Mittel beider Semesternoten IDAF</t>
  </si>
  <si>
    <t>Technik &amp; Umwelt</t>
  </si>
  <si>
    <t>Mittel aller Semesternoten</t>
  </si>
  <si>
    <t>1/9</t>
  </si>
  <si>
    <t xml:space="preserve">Ganze oder halbe Note </t>
  </si>
  <si>
    <t>Gültig für Berufsmaturitätszeugnis ab 2018</t>
  </si>
  <si>
    <t>Notenberechnung - BM Wirtschaft: Gewichtung und Rundungsregeln</t>
  </si>
  <si>
    <t>Betrieblicher Teil</t>
  </si>
  <si>
    <t>Gewichtung der 4 Qualifikationsbereiche</t>
  </si>
  <si>
    <t>100%</t>
  </si>
  <si>
    <t>ALS</t>
  </si>
  <si>
    <t>ERFA-Note aus 6 ALS</t>
  </si>
  <si>
    <t>PE oder üK-Kompetenz-nachweise</t>
  </si>
  <si>
    <t>2 PE oder üK-Kompetenznachweise</t>
  </si>
  <si>
    <t>Gesamtnote betrieblicher Teil = Mittelwert der Qualifikationsbereiche, auf eine Dezimalstelle gerundet.</t>
  </si>
  <si>
    <t>Schulischer Teil</t>
  </si>
  <si>
    <t>Gewichtung der 7 Qualifikationsbereiche</t>
  </si>
  <si>
    <t>IKA</t>
  </si>
  <si>
    <t>ERFA-Note                                                 Mittelwert aller Semesternoten</t>
  </si>
  <si>
    <t>W+G1</t>
  </si>
  <si>
    <t>Mittelwert aus schriftlicher Prüfung FRW      und schriftlicher Prüfung VBR</t>
  </si>
  <si>
    <t>W+G2</t>
  </si>
  <si>
    <t>Projektarbeiten</t>
  </si>
  <si>
    <t>Gesamtnote schulischer Teil = Mittelwert der Qualifikationsbereiche, auf eine Dezimalstelle gerundet.</t>
  </si>
  <si>
    <t>Notenberechnung - EFZ mit Übernahme Noten BM Wirtschaft: Gewichtung und Rundungsregeln</t>
  </si>
  <si>
    <t>Mittelwert 8 Noten
Ganze oder halbe Noten</t>
  </si>
  <si>
    <t>ERFA-Note                                         Mittelwert aller Semesternoten</t>
  </si>
  <si>
    <t>ERFA-Note                                          Mittelwert aller Semesternoten</t>
  </si>
  <si>
    <t>Mittelwert 
2 Zeugnsinoten IDAF und V&amp;V-Modul 3</t>
  </si>
  <si>
    <t>ERFA</t>
  </si>
  <si>
    <t>Notenrechner BM Wirtschaft für Abschluss ab 2018</t>
  </si>
  <si>
    <t>BM Wirtschaft</t>
  </si>
  <si>
    <t>Minus-punkt</t>
  </si>
  <si>
    <r>
      <rPr>
        <sz val="12"/>
        <color indexed="8"/>
        <rFont val="Arial"/>
        <family val="2"/>
      </rPr>
      <t>W&amp;G1</t>
    </r>
    <r>
      <rPr>
        <sz val="10"/>
        <color indexed="8"/>
        <rFont val="Arial"/>
        <family val="2"/>
      </rPr>
      <t xml:space="preserve"> (Prüfungen FRW / W&amp;R)</t>
    </r>
  </si>
  <si>
    <r>
      <rPr>
        <sz val="12"/>
        <color indexed="8"/>
        <rFont val="Arial"/>
        <family val="2"/>
      </rPr>
      <t>W&amp;G2</t>
    </r>
    <r>
      <rPr>
        <sz val="10"/>
        <color indexed="8"/>
        <rFont val="Arial"/>
        <family val="2"/>
      </rPr>
      <t xml:space="preserve"> (ERFA FRW / W&amp;R)</t>
    </r>
  </si>
  <si>
    <r>
      <rPr>
        <sz val="12"/>
        <rFont val="Arial"/>
        <family val="2"/>
      </rPr>
      <t>Interdiszplinäre Arbeit</t>
    </r>
    <r>
      <rPr>
        <sz val="10"/>
        <rFont val="Arial"/>
        <family val="2"/>
      </rPr>
      <t xml:space="preserve"> (IDAF, IDPA)</t>
    </r>
  </si>
  <si>
    <t>8 gleichwertige Noten, 
je auf ganze oder halbe Noten gerundet</t>
  </si>
  <si>
    <t>Durchschnitt</t>
  </si>
  <si>
    <t>Minuspunkte</t>
  </si>
  <si>
    <t>Noten unter 4.0</t>
  </si>
  <si>
    <t>Noten
&lt; 4.0</t>
  </si>
  <si>
    <t>Mittelwert aus
Mittelwert aller Semesternoten FRW und
Mittelwert aller Semesternoten W&amp;R</t>
  </si>
  <si>
    <t>Abweichung</t>
  </si>
  <si>
    <t>Name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</si>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</sst>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;\-0.0;&quot;&quot;"/>
    <numFmt numFmtId="165" formatCode="0;\-0;&quot;&quot;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8"/>
      <color theme="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Arial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1881A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33">
    <border>
      <left/>
      <right/>
      <top/>
      <bottom/>
      <diagonal/>
    </border>
    <border>
      <left style="thick">
        <color theme="8" tint="0.39994506668294322"/>
      </left>
      <right style="thick">
        <color theme="8" tint="0.39994506668294322"/>
      </right>
      <top style="thick">
        <color theme="8" tint="0.39994506668294322"/>
      </top>
      <bottom style="thick">
        <color theme="8" tint="0.39994506668294322"/>
      </bottom>
      <diagonal/>
    </border>
    <border>
      <left style="thick">
        <color theme="5" tint="0.59996337778862885"/>
      </left>
      <right/>
      <top style="thick">
        <color theme="5" tint="0.59996337778862885"/>
      </top>
      <bottom style="thick">
        <color theme="5" tint="0.59996337778862885"/>
      </bottom>
      <diagonal/>
    </border>
    <border>
      <left/>
      <right/>
      <top style="thick">
        <color theme="5" tint="0.59996337778862885"/>
      </top>
      <bottom style="thick">
        <color theme="5" tint="0.59996337778862885"/>
      </bottom>
      <diagonal/>
    </border>
    <border>
      <left/>
      <right style="thick">
        <color theme="5" tint="0.59996337778862885"/>
      </right>
      <top style="thick">
        <color theme="5" tint="0.59996337778862885"/>
      </top>
      <bottom style="thick">
        <color theme="5" tint="0.59996337778862885"/>
      </bottom>
      <diagonal/>
    </border>
    <border>
      <left style="thick">
        <color theme="8" tint="0.39994506668294322"/>
      </left>
      <right/>
      <top style="thick">
        <color theme="8" tint="0.39994506668294322"/>
      </top>
      <bottom style="thick">
        <color theme="8" tint="0.39994506668294322"/>
      </bottom>
      <diagonal/>
    </border>
    <border>
      <left/>
      <right/>
      <top style="thick">
        <color theme="8" tint="0.39994506668294322"/>
      </top>
      <bottom style="thick">
        <color theme="8" tint="0.39994506668294322"/>
      </bottom>
      <diagonal/>
    </border>
    <border>
      <left/>
      <right style="thick">
        <color theme="8" tint="0.39994506668294322"/>
      </right>
      <top style="thick">
        <color theme="8" tint="0.39994506668294322"/>
      </top>
      <bottom style="thick">
        <color theme="8" tint="0.39994506668294322"/>
      </bottom>
      <diagonal/>
    </border>
    <border>
      <left style="thick">
        <color rgb="FFF2DCDB"/>
      </left>
      <right style="thick">
        <color rgb="FFF2DCDB"/>
      </right>
      <top style="thick">
        <color rgb="FFF2DCDB"/>
      </top>
      <bottom style="thick">
        <color rgb="FFF2DCD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6" tint="0.79998168889431442"/>
      </top>
      <bottom/>
      <diagonal/>
    </border>
    <border>
      <left style="thick">
        <color theme="8" tint="-0.249977111117893"/>
      </left>
      <right/>
      <top style="thick">
        <color theme="8" tint="-0.249977111117893"/>
      </top>
      <bottom/>
      <diagonal/>
    </border>
    <border>
      <left/>
      <right/>
      <top style="thick">
        <color theme="8" tint="-0.249977111117893"/>
      </top>
      <bottom/>
      <diagonal/>
    </border>
    <border>
      <left/>
      <right style="thick">
        <color theme="8" tint="-0.249977111117893"/>
      </right>
      <top style="thick">
        <color theme="8" tint="-0.249977111117893"/>
      </top>
      <bottom/>
      <diagonal/>
    </border>
    <border>
      <left style="thick">
        <color theme="8" tint="-0.249977111117893"/>
      </left>
      <right/>
      <top/>
      <bottom/>
      <diagonal/>
    </border>
    <border>
      <left/>
      <right style="thick">
        <color theme="8" tint="-0.249977111117893"/>
      </right>
      <top/>
      <bottom/>
      <diagonal/>
    </border>
    <border>
      <left style="thick">
        <color theme="8" tint="-0.249977111117893"/>
      </left>
      <right/>
      <top/>
      <bottom style="thick">
        <color theme="8" tint="-0.249977111117893"/>
      </bottom>
      <diagonal/>
    </border>
    <border>
      <left/>
      <right/>
      <top/>
      <bottom style="thick">
        <color theme="8" tint="-0.249977111117893"/>
      </bottom>
      <diagonal/>
    </border>
    <border>
      <left/>
      <right style="thick">
        <color theme="8" tint="-0.249977111117893"/>
      </right>
      <top/>
      <bottom style="thick">
        <color theme="8" tint="-0.249977111117893"/>
      </bottom>
      <diagonal/>
    </border>
    <border>
      <left style="thick">
        <color theme="5" tint="-0.249977111117893"/>
      </left>
      <right/>
      <top style="thick">
        <color theme="5" tint="-0.249977111117893"/>
      </top>
      <bottom/>
      <diagonal/>
    </border>
    <border>
      <left/>
      <right/>
      <top style="thick">
        <color theme="5" tint="-0.249977111117893"/>
      </top>
      <bottom/>
      <diagonal/>
    </border>
    <border>
      <left/>
      <right style="thick">
        <color theme="5" tint="-0.249977111117893"/>
      </right>
      <top style="thick">
        <color theme="5" tint="-0.249977111117893"/>
      </top>
      <bottom/>
      <diagonal/>
    </border>
    <border>
      <left style="thick">
        <color theme="5" tint="-0.249977111117893"/>
      </left>
      <right/>
      <top/>
      <bottom/>
      <diagonal/>
    </border>
    <border>
      <left/>
      <right style="thick">
        <color theme="5" tint="-0.249977111117893"/>
      </right>
      <top/>
      <bottom/>
      <diagonal/>
    </border>
    <border>
      <left style="thick">
        <color theme="5" tint="-0.249977111117893"/>
      </left>
      <right/>
      <top/>
      <bottom style="thick">
        <color theme="5" tint="-0.249977111117893"/>
      </bottom>
      <diagonal/>
    </border>
    <border>
      <left/>
      <right/>
      <top/>
      <bottom style="thick">
        <color theme="5" tint="-0.249977111117893"/>
      </bottom>
      <diagonal/>
    </border>
    <border>
      <left/>
      <right style="thick">
        <color theme="5" tint="-0.249977111117893"/>
      </right>
      <top/>
      <bottom style="thick">
        <color theme="5" tint="-0.249977111117893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 textRotation="90"/>
    </xf>
    <xf numFmtId="0" fontId="8" fillId="0" borderId="0" xfId="0" applyFont="1" applyFill="1" applyBorder="1" applyAlignment="1" applyProtection="1">
      <alignment horizontal="center" vertical="center"/>
    </xf>
    <xf numFmtId="0" fontId="8" fillId="6" borderId="0" xfId="0" applyFont="1" applyFill="1" applyBorder="1" applyAlignment="1" applyProtection="1">
      <alignment vertical="center" textRotation="90"/>
    </xf>
    <xf numFmtId="0" fontId="3" fillId="4" borderId="0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 textRotation="90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9" fillId="6" borderId="0" xfId="0" quotePrefix="1" applyFont="1" applyFill="1" applyBorder="1" applyAlignment="1" applyProtection="1">
      <alignment horizontal="center" vertical="center"/>
    </xf>
    <xf numFmtId="164" fontId="3" fillId="4" borderId="0" xfId="0" applyNumberFormat="1" applyFont="1" applyFill="1" applyBorder="1" applyAlignment="1" applyProtection="1">
      <alignment horizontal="center" vertical="center"/>
    </xf>
    <xf numFmtId="165" fontId="3" fillId="4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2" fillId="9" borderId="0" xfId="0" applyFont="1" applyFill="1" applyBorder="1" applyAlignment="1" applyProtection="1">
      <alignment vertical="center"/>
    </xf>
    <xf numFmtId="0" fontId="8" fillId="9" borderId="0" xfId="0" applyFont="1" applyFill="1" applyBorder="1" applyAlignment="1" applyProtection="1">
      <alignment horizontal="center" vertical="center"/>
    </xf>
    <xf numFmtId="0" fontId="2" fillId="1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0" fontId="8" fillId="12" borderId="0" xfId="0" applyFont="1" applyFill="1" applyBorder="1" applyAlignment="1" applyProtection="1">
      <alignment vertical="center" textRotation="90"/>
    </xf>
    <xf numFmtId="0" fontId="8" fillId="12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6" borderId="0" xfId="0" applyFont="1" applyFill="1" applyBorder="1" applyAlignment="1" applyProtection="1">
      <alignment horizontal="right" vertical="center"/>
    </xf>
    <xf numFmtId="0" fontId="8" fillId="6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right" vertical="center" textRotation="90"/>
    </xf>
    <xf numFmtId="0" fontId="3" fillId="6" borderId="0" xfId="0" applyFont="1" applyFill="1" applyBorder="1" applyAlignment="1" applyProtection="1">
      <alignment horizontal="right" vertical="center"/>
    </xf>
    <xf numFmtId="0" fontId="13" fillId="6" borderId="0" xfId="0" applyFont="1" applyFill="1" applyBorder="1" applyAlignment="1" applyProtection="1">
      <alignment horizontal="right" vertical="center"/>
    </xf>
    <xf numFmtId="0" fontId="3" fillId="6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2" fillId="8" borderId="0" xfId="0" applyFont="1" applyFill="1" applyBorder="1" applyAlignment="1" applyProtection="1">
      <alignment vertical="center"/>
    </xf>
    <xf numFmtId="0" fontId="15" fillId="0" borderId="0" xfId="0" applyFont="1" applyBorder="1" applyAlignment="1">
      <alignment horizontal="center" vertical="center" wrapText="1"/>
    </xf>
    <xf numFmtId="0" fontId="2" fillId="8" borderId="0" xfId="0" applyFont="1" applyFill="1" applyBorder="1" applyAlignment="1" applyProtection="1">
      <alignment vertical="center" wrapText="1"/>
    </xf>
    <xf numFmtId="0" fontId="8" fillId="10" borderId="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14" borderId="9" xfId="0" applyFont="1" applyFill="1" applyBorder="1" applyAlignment="1">
      <alignment horizontal="left" vertical="center" wrapText="1"/>
    </xf>
    <xf numFmtId="0" fontId="16" fillId="14" borderId="9" xfId="0" applyFont="1" applyFill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left" vertical="center" wrapText="1"/>
    </xf>
    <xf numFmtId="0" fontId="17" fillId="15" borderId="9" xfId="0" applyFont="1" applyFill="1" applyBorder="1" applyAlignment="1">
      <alignment horizontal="center" vertical="center" wrapText="1"/>
    </xf>
    <xf numFmtId="9" fontId="17" fillId="15" borderId="9" xfId="0" applyNumberFormat="1" applyFont="1" applyFill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left" vertical="center" wrapText="1"/>
    </xf>
    <xf numFmtId="0" fontId="17" fillId="10" borderId="9" xfId="0" applyFont="1" applyFill="1" applyBorder="1" applyAlignment="1">
      <alignment horizontal="center" vertical="center" wrapText="1"/>
    </xf>
    <xf numFmtId="9" fontId="17" fillId="10" borderId="9" xfId="0" applyNumberFormat="1" applyFont="1" applyFill="1" applyBorder="1" applyAlignment="1">
      <alignment horizontal="center" vertical="center" wrapText="1"/>
    </xf>
    <xf numFmtId="49" fontId="17" fillId="15" borderId="9" xfId="0" applyNumberFormat="1" applyFont="1" applyFill="1" applyBorder="1" applyAlignment="1">
      <alignment horizontal="center" vertical="center" wrapText="1"/>
    </xf>
    <xf numFmtId="49" fontId="17" fillId="10" borderId="9" xfId="0" applyNumberFormat="1" applyFont="1" applyFill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left" vertical="center"/>
    </xf>
    <xf numFmtId="0" fontId="17" fillId="10" borderId="9" xfId="0" applyFont="1" applyFill="1" applyBorder="1" applyAlignment="1">
      <alignment horizontal="center" vertical="center"/>
    </xf>
    <xf numFmtId="9" fontId="17" fillId="10" borderId="9" xfId="0" applyNumberFormat="1" applyFont="1" applyFill="1" applyBorder="1" applyAlignment="1">
      <alignment horizontal="center" vertical="center"/>
    </xf>
    <xf numFmtId="49" fontId="17" fillId="10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10" borderId="9" xfId="0" applyFont="1" applyFill="1" applyBorder="1" applyAlignment="1">
      <alignment horizontal="center" vertical="center" textRotation="90" wrapText="1"/>
    </xf>
    <xf numFmtId="0" fontId="17" fillId="15" borderId="9" xfId="0" applyFont="1" applyFill="1" applyBorder="1" applyAlignment="1">
      <alignment horizontal="center" vertical="center" textRotation="90" wrapText="1"/>
    </xf>
    <xf numFmtId="0" fontId="17" fillId="15" borderId="9" xfId="0" applyFont="1" applyFill="1" applyBorder="1" applyAlignment="1">
      <alignment horizontal="left" vertical="center"/>
    </xf>
    <xf numFmtId="0" fontId="17" fillId="15" borderId="9" xfId="0" applyFont="1" applyFill="1" applyBorder="1" applyAlignment="1">
      <alignment horizontal="center" vertical="center"/>
    </xf>
    <xf numFmtId="9" fontId="17" fillId="15" borderId="9" xfId="0" applyNumberFormat="1" applyFont="1" applyFill="1" applyBorder="1" applyAlignment="1">
      <alignment horizontal="center" vertical="center"/>
    </xf>
    <xf numFmtId="49" fontId="17" fillId="15" borderId="9" xfId="0" applyNumberFormat="1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left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9" fillId="9" borderId="9" xfId="0" applyFont="1" applyFill="1" applyBorder="1" applyAlignment="1">
      <alignment horizontal="center" vertical="center" textRotation="90" wrapText="1"/>
    </xf>
    <xf numFmtId="0" fontId="19" fillId="9" borderId="9" xfId="0" applyFont="1" applyFill="1" applyBorder="1" applyAlignment="1">
      <alignment horizontal="left" vertical="center" wrapText="1"/>
    </xf>
    <xf numFmtId="0" fontId="19" fillId="9" borderId="9" xfId="0" applyFont="1" applyFill="1" applyBorder="1" applyAlignment="1">
      <alignment horizontal="center" vertical="center" wrapText="1"/>
    </xf>
    <xf numFmtId="49" fontId="19" fillId="9" borderId="9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9" fillId="8" borderId="9" xfId="0" applyFont="1" applyFill="1" applyBorder="1" applyAlignment="1">
      <alignment horizontal="center" vertical="center" textRotation="90" wrapText="1"/>
    </xf>
    <xf numFmtId="0" fontId="19" fillId="8" borderId="9" xfId="0" applyFont="1" applyFill="1" applyBorder="1" applyAlignment="1">
      <alignment horizontal="left" vertical="center" wrapText="1"/>
    </xf>
    <xf numFmtId="0" fontId="19" fillId="8" borderId="9" xfId="0" applyFont="1" applyFill="1" applyBorder="1" applyAlignment="1">
      <alignment horizontal="center" vertical="center" wrapText="1"/>
    </xf>
    <xf numFmtId="49" fontId="19" fillId="8" borderId="9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9" fontId="19" fillId="9" borderId="9" xfId="0" applyNumberFormat="1" applyFont="1" applyFill="1" applyBorder="1" applyAlignment="1">
      <alignment horizontal="center" vertical="center" wrapText="1"/>
    </xf>
    <xf numFmtId="9" fontId="19" fillId="8" borderId="9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7" fillId="0" borderId="0" xfId="0" applyFont="1" applyFill="1" applyBorder="1" applyAlignment="1" applyProtection="1">
      <alignment horizontal="center" vertical="center" textRotation="90"/>
    </xf>
    <xf numFmtId="0" fontId="9" fillId="0" borderId="0" xfId="0" quotePrefix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6" fillId="17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8" fillId="15" borderId="0" xfId="0" applyFont="1" applyFill="1" applyBorder="1" applyAlignment="1" applyProtection="1">
      <alignment horizontal="center" vertical="center"/>
    </xf>
    <xf numFmtId="0" fontId="9" fillId="9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vertical="center"/>
    </xf>
    <xf numFmtId="164" fontId="13" fillId="6" borderId="0" xfId="0" applyNumberFormat="1" applyFont="1" applyFill="1" applyBorder="1" applyAlignment="1" applyProtection="1">
      <alignment horizontal="center" vertical="center"/>
    </xf>
    <xf numFmtId="165" fontId="13" fillId="6" borderId="0" xfId="0" applyNumberFormat="1" applyFont="1" applyFill="1" applyBorder="1" applyAlignment="1" applyProtection="1">
      <alignment horizontal="center" vertical="center"/>
    </xf>
    <xf numFmtId="164" fontId="8" fillId="12" borderId="0" xfId="0" applyNumberFormat="1" applyFont="1" applyFill="1" applyBorder="1" applyAlignment="1" applyProtection="1">
      <alignment horizontal="center" vertical="center"/>
    </xf>
    <xf numFmtId="165" fontId="8" fillId="1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right" vertical="center"/>
    </xf>
    <xf numFmtId="0" fontId="8" fillId="9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8" fillId="20" borderId="0" xfId="0" applyFont="1" applyFill="1" applyBorder="1" applyAlignment="1" applyProtection="1">
      <alignment vertical="center"/>
    </xf>
    <xf numFmtId="0" fontId="8" fillId="18" borderId="0" xfId="0" applyFont="1" applyFill="1" applyBorder="1" applyAlignment="1" applyProtection="1">
      <alignment vertical="center"/>
    </xf>
    <xf numFmtId="0" fontId="25" fillId="16" borderId="0" xfId="0" applyFont="1" applyFill="1" applyBorder="1" applyAlignment="1" applyProtection="1">
      <alignment vertical="center"/>
    </xf>
    <xf numFmtId="0" fontId="8" fillId="0" borderId="16" xfId="0" applyFont="1" applyFill="1" applyBorder="1" applyAlignment="1" applyProtection="1">
      <alignment horizontal="center" vertical="center"/>
    </xf>
    <xf numFmtId="0" fontId="11" fillId="9" borderId="0" xfId="0" applyFont="1" applyFill="1" applyBorder="1" applyAlignment="1" applyProtection="1">
      <alignment horizontal="center" vertical="center"/>
    </xf>
    <xf numFmtId="49" fontId="9" fillId="15" borderId="0" xfId="0" applyNumberFormat="1" applyFont="1" applyFill="1" applyBorder="1" applyAlignment="1" applyProtection="1">
      <alignment horizontal="center" vertical="center"/>
    </xf>
    <xf numFmtId="0" fontId="13" fillId="21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vertical="center"/>
    </xf>
    <xf numFmtId="0" fontId="24" fillId="21" borderId="0" xfId="0" applyFont="1" applyFill="1" applyBorder="1" applyAlignment="1" applyProtection="1">
      <alignment horizontal="center" vertical="center"/>
    </xf>
    <xf numFmtId="0" fontId="13" fillId="11" borderId="0" xfId="0" applyFont="1" applyFill="1" applyBorder="1" applyAlignment="1" applyProtection="1">
      <alignment horizontal="center" vertical="center"/>
    </xf>
    <xf numFmtId="0" fontId="24" fillId="11" borderId="0" xfId="0" applyFont="1" applyFill="1" applyBorder="1" applyAlignment="1" applyProtection="1">
      <alignment horizontal="center" vertical="top"/>
    </xf>
    <xf numFmtId="164" fontId="2" fillId="0" borderId="0" xfId="0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vertical="center"/>
    </xf>
    <xf numFmtId="0" fontId="6" fillId="22" borderId="0" xfId="0" applyFont="1" applyFill="1" applyBorder="1" applyAlignment="1" applyProtection="1">
      <alignment horizontal="center" vertical="center"/>
    </xf>
    <xf numFmtId="0" fontId="8" fillId="0" borderId="17" xfId="0" applyFont="1" applyFill="1" applyBorder="1" applyAlignment="1" applyProtection="1">
      <alignment vertical="center" textRotation="90"/>
    </xf>
    <xf numFmtId="0" fontId="8" fillId="0" borderId="18" xfId="0" applyFont="1" applyFill="1" applyBorder="1" applyAlignment="1" applyProtection="1">
      <alignment vertical="center" textRotation="90"/>
    </xf>
    <xf numFmtId="0" fontId="8" fillId="0" borderId="19" xfId="0" applyFont="1" applyFill="1" applyBorder="1" applyAlignment="1" applyProtection="1">
      <alignment vertical="center" textRotation="90"/>
    </xf>
    <xf numFmtId="0" fontId="5" fillId="0" borderId="20" xfId="0" applyFont="1" applyFill="1" applyBorder="1" applyAlignment="1" applyProtection="1">
      <alignment horizontal="right" vertical="center"/>
    </xf>
    <xf numFmtId="0" fontId="8" fillId="0" borderId="21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right" vertical="center"/>
    </xf>
    <xf numFmtId="0" fontId="8" fillId="0" borderId="20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vertical="center"/>
    </xf>
    <xf numFmtId="0" fontId="6" fillId="0" borderId="26" xfId="0" applyFont="1" applyFill="1" applyBorder="1" applyAlignment="1" applyProtection="1">
      <alignment vertical="center"/>
    </xf>
    <xf numFmtId="0" fontId="8" fillId="0" borderId="27" xfId="0" applyFont="1" applyFill="1" applyBorder="1" applyAlignment="1" applyProtection="1">
      <alignment vertical="center" textRotation="90"/>
    </xf>
    <xf numFmtId="0" fontId="5" fillId="0" borderId="28" xfId="0" applyFont="1" applyFill="1" applyBorder="1" applyAlignment="1" applyProtection="1">
      <alignment horizontal="right" vertical="center"/>
    </xf>
    <xf numFmtId="0" fontId="8" fillId="0" borderId="29" xfId="0" applyFont="1" applyFill="1" applyBorder="1" applyAlignment="1" applyProtection="1">
      <alignment vertical="center" textRotation="90"/>
    </xf>
    <xf numFmtId="0" fontId="3" fillId="0" borderId="28" xfId="0" applyFont="1" applyFill="1" applyBorder="1" applyAlignment="1" applyProtection="1">
      <alignment horizontal="right" vertical="center"/>
    </xf>
    <xf numFmtId="0" fontId="8" fillId="0" borderId="28" xfId="0" applyFont="1" applyFill="1" applyBorder="1" applyAlignment="1" applyProtection="1">
      <alignment horizontal="center" vertical="center"/>
    </xf>
    <xf numFmtId="165" fontId="2" fillId="0" borderId="0" xfId="0" applyNumberFormat="1" applyFont="1" applyFill="1" applyBorder="1" applyAlignment="1" applyProtection="1">
      <alignment horizontal="center" vertical="center"/>
    </xf>
    <xf numFmtId="0" fontId="8" fillId="18" borderId="0" xfId="0" applyFont="1" applyFill="1" applyBorder="1" applyAlignment="1" applyProtection="1">
      <alignment horizontal="center" vertical="center"/>
      <protection locked="0"/>
    </xf>
    <xf numFmtId="0" fontId="8" fillId="20" borderId="0" xfId="0" applyFont="1" applyFill="1" applyBorder="1" applyAlignment="1" applyProtection="1">
      <alignment horizontal="center" vertical="center"/>
      <protection locked="0"/>
    </xf>
    <xf numFmtId="0" fontId="8" fillId="9" borderId="0" xfId="0" applyFont="1" applyFill="1" applyBorder="1" applyAlignment="1" applyProtection="1">
      <alignment horizontal="center" vertical="center"/>
      <protection locked="0"/>
    </xf>
    <xf numFmtId="0" fontId="3" fillId="20" borderId="0" xfId="0" applyFont="1" applyFill="1" applyBorder="1" applyAlignment="1" applyProtection="1">
      <alignment vertical="center"/>
      <protection locked="0"/>
    </xf>
    <xf numFmtId="0" fontId="8" fillId="16" borderId="0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3" fillId="13" borderId="0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left" vertical="center"/>
      <protection locked="0"/>
    </xf>
    <xf numFmtId="0" fontId="4" fillId="22" borderId="0" xfId="0" applyFont="1" applyFill="1" applyBorder="1" applyAlignment="1" applyProtection="1">
      <alignment horizontal="center" vertical="center"/>
    </xf>
    <xf numFmtId="0" fontId="8" fillId="8" borderId="0" xfId="0" applyFont="1" applyFill="1" applyBorder="1" applyAlignment="1" applyProtection="1">
      <alignment horizontal="center" vertical="center"/>
    </xf>
    <xf numFmtId="0" fontId="14" fillId="8" borderId="0" xfId="0" applyFont="1" applyFill="1" applyBorder="1" applyAlignment="1">
      <alignment horizontal="center" vertical="center"/>
    </xf>
    <xf numFmtId="0" fontId="8" fillId="8" borderId="0" xfId="0" applyFont="1" applyFill="1" applyBorder="1" applyAlignment="1" applyProtection="1">
      <alignment horizontal="center" vertical="center" wrapText="1"/>
    </xf>
    <xf numFmtId="0" fontId="14" fillId="8" borderId="0" xfId="0" applyFont="1" applyFill="1" applyBorder="1" applyAlignment="1" applyProtection="1">
      <alignment horizontal="center" vertical="center" wrapText="1"/>
    </xf>
    <xf numFmtId="49" fontId="9" fillId="6" borderId="0" xfId="0" applyNumberFormat="1" applyFont="1" applyFill="1" applyBorder="1" applyAlignment="1" applyProtection="1">
      <alignment horizontal="center" vertical="center"/>
    </xf>
    <xf numFmtId="164" fontId="3" fillId="4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65" fontId="3" fillId="4" borderId="0" xfId="0" applyNumberFormat="1" applyFont="1" applyFill="1" applyBorder="1" applyAlignment="1" applyProtection="1">
      <alignment horizontal="center" vertical="center"/>
    </xf>
    <xf numFmtId="0" fontId="13" fillId="13" borderId="22" xfId="0" applyFont="1" applyFill="1" applyBorder="1" applyAlignment="1" applyProtection="1">
      <alignment horizontal="center" vertical="center" wrapText="1"/>
    </xf>
    <xf numFmtId="0" fontId="13" fillId="13" borderId="23" xfId="0" applyFont="1" applyFill="1" applyBorder="1" applyAlignment="1" applyProtection="1">
      <alignment horizontal="center" vertical="center" wrapText="1"/>
    </xf>
    <xf numFmtId="0" fontId="13" fillId="13" borderId="24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19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13" fillId="13" borderId="30" xfId="0" applyFont="1" applyFill="1" applyBorder="1" applyAlignment="1" applyProtection="1">
      <alignment horizontal="center" vertical="center" wrapText="1"/>
    </xf>
    <xf numFmtId="0" fontId="13" fillId="13" borderId="31" xfId="0" applyFont="1" applyFill="1" applyBorder="1" applyAlignment="1" applyProtection="1">
      <alignment horizontal="center" vertical="center" wrapText="1"/>
    </xf>
    <xf numFmtId="0" fontId="13" fillId="13" borderId="32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5" fontId="2" fillId="0" borderId="0" xfId="0" applyNumberFormat="1" applyFont="1" applyFill="1" applyBorder="1" applyAlignment="1" applyProtection="1">
      <alignment horizontal="center" vertical="center"/>
    </xf>
    <xf numFmtId="0" fontId="6" fillId="22" borderId="0" xfId="0" applyFont="1" applyFill="1" applyBorder="1" applyAlignment="1" applyProtection="1">
      <alignment horizontal="center" vertical="center"/>
    </xf>
    <xf numFmtId="0" fontId="6" fillId="17" borderId="0" xfId="0" applyFont="1" applyFill="1" applyBorder="1" applyAlignment="1" applyProtection="1">
      <alignment horizontal="center" vertical="center"/>
    </xf>
    <xf numFmtId="0" fontId="4" fillId="17" borderId="0" xfId="0" applyFont="1" applyFill="1" applyBorder="1" applyAlignment="1" applyProtection="1">
      <alignment horizontal="center" vertical="center"/>
    </xf>
    <xf numFmtId="0" fontId="19" fillId="9" borderId="9" xfId="0" applyFont="1" applyFill="1" applyBorder="1" applyAlignment="1">
      <alignment horizontal="center" vertical="center" textRotation="90" wrapText="1"/>
    </xf>
    <xf numFmtId="0" fontId="19" fillId="9" borderId="9" xfId="0" applyFont="1" applyFill="1" applyBorder="1" applyAlignment="1">
      <alignment horizontal="center" vertical="center" wrapText="1"/>
    </xf>
    <xf numFmtId="49" fontId="19" fillId="9" borderId="9" xfId="0" applyNumberFormat="1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 wrapText="1"/>
    </xf>
    <xf numFmtId="49" fontId="19" fillId="9" borderId="10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left" vertical="center" wrapText="1"/>
    </xf>
    <xf numFmtId="0" fontId="21" fillId="7" borderId="9" xfId="0" applyFont="1" applyFill="1" applyBorder="1" applyAlignment="1">
      <alignment horizontal="left" vertical="center" wrapText="1"/>
    </xf>
    <xf numFmtId="0" fontId="16" fillId="7" borderId="13" xfId="0" applyFont="1" applyFill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9" fillId="8" borderId="9" xfId="0" applyFont="1" applyFill="1" applyBorder="1" applyAlignment="1">
      <alignment horizontal="center" vertical="center" textRotation="90" wrapText="1"/>
    </xf>
    <xf numFmtId="0" fontId="19" fillId="8" borderId="9" xfId="0" applyFont="1" applyFill="1" applyBorder="1" applyAlignment="1">
      <alignment horizontal="center" vertical="center" wrapText="1"/>
    </xf>
    <xf numFmtId="49" fontId="19" fillId="8" borderId="9" xfId="0" applyNumberFormat="1" applyFont="1" applyFill="1" applyBorder="1" applyAlignment="1">
      <alignment horizontal="center" vertical="center" wrapText="1"/>
    </xf>
    <xf numFmtId="49" fontId="17" fillId="10" borderId="9" xfId="0" applyNumberFormat="1" applyFont="1" applyFill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center" vertical="center" textRotation="90" wrapText="1"/>
    </xf>
    <xf numFmtId="0" fontId="17" fillId="15" borderId="9" xfId="0" applyFont="1" applyFill="1" applyBorder="1" applyAlignment="1">
      <alignment horizontal="center" vertical="center" wrapText="1"/>
    </xf>
    <xf numFmtId="49" fontId="17" fillId="15" borderId="9" xfId="0" applyNumberFormat="1" applyFont="1" applyFill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center" vertical="center" textRotation="90" wrapText="1"/>
    </xf>
    <xf numFmtId="0" fontId="17" fillId="10" borderId="9" xfId="0" applyFont="1" applyFill="1" applyBorder="1" applyAlignment="1">
      <alignment horizontal="center" vertical="center" wrapText="1"/>
    </xf>
    <xf numFmtId="0" fontId="17" fillId="15" borderId="10" xfId="0" applyFont="1" applyFill="1" applyBorder="1" applyAlignment="1">
      <alignment horizontal="center" vertical="center" textRotation="90" wrapText="1"/>
    </xf>
    <xf numFmtId="0" fontId="0" fillId="15" borderId="11" xfId="0" applyFill="1" applyBorder="1" applyAlignment="1">
      <alignment horizontal="center" vertical="center" textRotation="90" wrapText="1"/>
    </xf>
    <xf numFmtId="0" fontId="16" fillId="0" borderId="1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10" borderId="10" xfId="0" applyFont="1" applyFill="1" applyBorder="1" applyAlignment="1">
      <alignment horizontal="center" vertical="center" textRotation="90" wrapText="1"/>
    </xf>
    <xf numFmtId="0" fontId="0" fillId="10" borderId="11" xfId="0" applyFill="1" applyBorder="1" applyAlignment="1">
      <alignment horizontal="center" vertical="center" textRotation="90" wrapText="1"/>
    </xf>
  </cellXfs>
  <cellStyles count="1">
    <cellStyle name="Standard" xfId="0" builtinId="0"/>
  </cellStyles>
  <dxfs count="11"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ERG~1.PFI\AppData\Local\Temp\kbsglarus_notenrechner_m-profil_bm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M-Profi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67"/>
  <sheetViews>
    <sheetView showGridLines="0" tabSelected="1" workbookViewId="0">
      <selection activeCell="G23" sqref="G23"/>
    </sheetView>
  </sheetViews>
  <sheetFormatPr baseColWidth="10" defaultColWidth="20" defaultRowHeight="13.8" x14ac:dyDescent="0.3"/>
  <cols>
    <col min="1" max="1" width="34" style="1" customWidth="1"/>
    <col min="2" max="2" width="1.88671875" style="2" customWidth="1"/>
    <col min="3" max="3" width="7.6640625" style="3" customWidth="1"/>
    <col min="4" max="4" width="1.6640625" style="3" customWidth="1"/>
    <col min="5" max="5" width="7.6640625" style="3" customWidth="1"/>
    <col min="6" max="6" width="1.6640625" style="3" customWidth="1"/>
    <col min="7" max="7" width="7.6640625" style="3" customWidth="1"/>
    <col min="8" max="8" width="1.6640625" style="2" customWidth="1"/>
    <col min="9" max="9" width="7.6640625" style="3" customWidth="1"/>
    <col min="10" max="10" width="1.6640625" style="2" customWidth="1"/>
    <col min="11" max="11" width="7.6640625" style="3" customWidth="1"/>
    <col min="12" max="12" width="1.6640625" style="3" customWidth="1"/>
    <col min="13" max="13" width="7.6640625" style="2" customWidth="1"/>
    <col min="14" max="14" width="1.6640625" style="2" customWidth="1"/>
    <col min="15" max="15" width="7.6640625" style="3" customWidth="1"/>
    <col min="16" max="16" width="1.6640625" style="3" customWidth="1"/>
    <col min="17" max="17" width="7.6640625" style="2" customWidth="1"/>
    <col min="18" max="18" width="1.6640625" style="2" customWidth="1"/>
    <col min="19" max="19" width="7" style="3" customWidth="1"/>
    <col min="20" max="20" width="1.6640625" style="3" customWidth="1"/>
    <col min="21" max="21" width="7" style="2" customWidth="1"/>
    <col min="22" max="22" width="1.6640625" style="2" customWidth="1"/>
    <col min="23" max="23" width="9.5546875" style="3" customWidth="1"/>
    <col min="24" max="24" width="1.6640625" style="3" customWidth="1"/>
    <col min="25" max="25" width="5.88671875" style="2" customWidth="1"/>
    <col min="26" max="26" width="1.6640625" style="2" customWidth="1"/>
    <col min="27" max="28" width="6.88671875" style="6" customWidth="1"/>
    <col min="29" max="29" width="1.6640625" style="2" customWidth="1"/>
    <col min="30" max="30" width="7" style="3" customWidth="1"/>
    <col min="31" max="31" width="1.6640625" style="3" customWidth="1"/>
    <col min="32" max="32" width="7" style="2" customWidth="1"/>
    <col min="33" max="33" width="1.6640625" style="2" customWidth="1"/>
    <col min="34" max="34" width="9.88671875" style="3" customWidth="1"/>
    <col min="35" max="35" width="1.6640625" style="2" customWidth="1"/>
    <col min="36" max="36" width="5.88671875" style="2" customWidth="1"/>
    <col min="37" max="37" width="1.6640625" style="2" customWidth="1"/>
    <col min="38" max="39" width="6.88671875" style="6" customWidth="1"/>
    <col min="40" max="40" width="10.109375" style="3" customWidth="1"/>
    <col min="41" max="16384" width="20" style="3"/>
  </cols>
  <sheetData>
    <row r="1" spans="1:39" ht="22.8" x14ac:dyDescent="0.3">
      <c r="A1" s="174" t="s">
        <v>86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3"/>
      <c r="U1" s="3"/>
      <c r="V1" s="3"/>
      <c r="Y1" s="3"/>
      <c r="AA1" s="3"/>
      <c r="AB1" s="3"/>
      <c r="AC1" s="3"/>
      <c r="AF1" s="3"/>
      <c r="AG1" s="3"/>
      <c r="AJ1" s="3"/>
      <c r="AL1" s="3"/>
      <c r="AM1" s="3"/>
    </row>
    <row r="2" spans="1:39" ht="22.8" x14ac:dyDescent="0.3">
      <c r="A2" s="156" t="s">
        <v>99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4"/>
      <c r="S2" s="157" t="s">
        <v>0</v>
      </c>
      <c r="T2" s="157"/>
      <c r="U2" s="157"/>
      <c r="V2" s="157"/>
      <c r="W2" s="157"/>
      <c r="X2" s="157"/>
      <c r="Y2" s="157"/>
      <c r="Z2" s="157"/>
      <c r="AA2" s="157"/>
      <c r="AB2" s="157"/>
      <c r="AC2" s="4"/>
      <c r="AD2" s="186" t="s">
        <v>87</v>
      </c>
      <c r="AE2" s="186"/>
      <c r="AF2" s="186"/>
      <c r="AG2" s="186"/>
      <c r="AH2" s="186"/>
      <c r="AI2" s="186"/>
      <c r="AJ2" s="186"/>
      <c r="AK2" s="186"/>
      <c r="AL2" s="186"/>
      <c r="AM2" s="186"/>
    </row>
    <row r="3" spans="1:39" ht="6" customHeight="1" x14ac:dyDescent="0.3">
      <c r="R3" s="4"/>
      <c r="S3" s="2"/>
      <c r="T3" s="2"/>
      <c r="W3" s="2"/>
      <c r="X3" s="2"/>
      <c r="AA3" s="9"/>
      <c r="AB3" s="9"/>
      <c r="AC3" s="4"/>
      <c r="AD3" s="2"/>
      <c r="AE3" s="2"/>
      <c r="AH3" s="2"/>
    </row>
    <row r="4" spans="1:39" s="11" customFormat="1" ht="24" customHeight="1" x14ac:dyDescent="0.3">
      <c r="B4" s="7"/>
      <c r="C4" s="173" t="s">
        <v>1</v>
      </c>
      <c r="D4" s="173"/>
      <c r="E4" s="173"/>
      <c r="F4" s="12"/>
      <c r="G4" s="173" t="s">
        <v>2</v>
      </c>
      <c r="H4" s="173"/>
      <c r="I4" s="173"/>
      <c r="J4" s="4"/>
      <c r="K4" s="173" t="s">
        <v>3</v>
      </c>
      <c r="L4" s="173"/>
      <c r="M4" s="173"/>
      <c r="N4" s="4"/>
      <c r="O4" s="173" t="s">
        <v>4</v>
      </c>
      <c r="P4" s="173"/>
      <c r="Q4" s="173"/>
      <c r="R4" s="4"/>
      <c r="S4" s="184" t="s">
        <v>5</v>
      </c>
      <c r="T4" s="184"/>
      <c r="U4" s="184"/>
      <c r="V4" s="4"/>
      <c r="W4" s="131" t="s">
        <v>6</v>
      </c>
      <c r="X4" s="8"/>
      <c r="Y4" s="131" t="s">
        <v>7</v>
      </c>
      <c r="Z4" s="100"/>
      <c r="AA4" s="172" t="s">
        <v>98</v>
      </c>
      <c r="AB4" s="172"/>
      <c r="AC4" s="4"/>
      <c r="AD4" s="185" t="s">
        <v>5</v>
      </c>
      <c r="AE4" s="185"/>
      <c r="AF4" s="185"/>
      <c r="AG4" s="4"/>
      <c r="AH4" s="103" t="s">
        <v>6</v>
      </c>
      <c r="AI4" s="7"/>
      <c r="AJ4" s="103" t="s">
        <v>7</v>
      </c>
      <c r="AK4" s="100"/>
      <c r="AL4" s="172" t="s">
        <v>98</v>
      </c>
      <c r="AM4" s="172"/>
    </row>
    <row r="5" spans="1:39" s="1" customFormat="1" ht="26.4" x14ac:dyDescent="0.3">
      <c r="A5" s="4"/>
      <c r="B5" s="4"/>
      <c r="C5" s="10" t="s">
        <v>8</v>
      </c>
      <c r="E5" s="10" t="s">
        <v>9</v>
      </c>
      <c r="G5" s="10" t="s">
        <v>10</v>
      </c>
      <c r="H5" s="14"/>
      <c r="I5" s="10" t="s">
        <v>11</v>
      </c>
      <c r="J5" s="14"/>
      <c r="K5" s="10" t="s">
        <v>12</v>
      </c>
      <c r="M5" s="15" t="s">
        <v>13</v>
      </c>
      <c r="N5" s="14"/>
      <c r="O5" s="10" t="s">
        <v>14</v>
      </c>
      <c r="Q5" s="15" t="s">
        <v>15</v>
      </c>
      <c r="R5" s="14"/>
      <c r="S5" s="15" t="s">
        <v>85</v>
      </c>
      <c r="T5" s="14"/>
      <c r="U5" s="15" t="s">
        <v>4</v>
      </c>
      <c r="V5" s="14"/>
      <c r="W5" s="15"/>
      <c r="X5" s="15"/>
      <c r="Y5" s="14"/>
      <c r="Z5" s="14"/>
      <c r="AA5" s="105" t="s">
        <v>88</v>
      </c>
      <c r="AB5" s="105" t="s">
        <v>96</v>
      </c>
      <c r="AC5" s="14"/>
      <c r="AD5" s="15" t="s">
        <v>85</v>
      </c>
      <c r="AE5" s="14"/>
      <c r="AF5" s="15" t="s">
        <v>4</v>
      </c>
      <c r="AG5" s="14"/>
      <c r="AH5" s="15"/>
      <c r="AI5" s="14"/>
      <c r="AJ5" s="14"/>
      <c r="AK5" s="14"/>
      <c r="AL5" s="105" t="s">
        <v>88</v>
      </c>
      <c r="AM5" s="105" t="s">
        <v>96</v>
      </c>
    </row>
    <row r="6" spans="1:39" s="2" customFormat="1" ht="6" customHeight="1" x14ac:dyDescent="0.3">
      <c r="A6" s="14"/>
      <c r="B6" s="17"/>
      <c r="C6" s="21"/>
      <c r="D6" s="17"/>
      <c r="E6" s="21"/>
      <c r="F6" s="17"/>
      <c r="G6" s="21"/>
      <c r="H6" s="17"/>
      <c r="I6" s="21"/>
      <c r="J6" s="20"/>
      <c r="K6" s="21"/>
      <c r="L6" s="21"/>
      <c r="M6" s="21"/>
      <c r="N6" s="20"/>
      <c r="O6" s="21"/>
      <c r="P6" s="21"/>
      <c r="Q6" s="21"/>
      <c r="R6" s="20"/>
      <c r="S6" s="21"/>
      <c r="T6" s="21"/>
      <c r="U6" s="21"/>
      <c r="V6" s="20"/>
      <c r="W6" s="21"/>
      <c r="X6" s="15"/>
      <c r="Y6" s="20"/>
      <c r="Z6" s="20"/>
      <c r="AA6" s="9"/>
      <c r="AB6" s="9"/>
      <c r="AC6" s="20"/>
      <c r="AD6" s="21"/>
      <c r="AE6" s="21"/>
      <c r="AF6" s="21"/>
      <c r="AG6" s="20"/>
      <c r="AH6" s="21"/>
      <c r="AI6" s="20"/>
      <c r="AJ6" s="20"/>
      <c r="AK6" s="20"/>
      <c r="AL6" s="9"/>
      <c r="AM6" s="9"/>
    </row>
    <row r="7" spans="1:39" ht="15.6" x14ac:dyDescent="0.3">
      <c r="A7" s="118" t="s">
        <v>36</v>
      </c>
      <c r="B7" s="17"/>
      <c r="C7" s="147"/>
      <c r="D7" s="25"/>
      <c r="E7" s="147"/>
      <c r="F7" s="25"/>
      <c r="G7" s="147"/>
      <c r="H7" s="26"/>
      <c r="I7" s="147"/>
      <c r="J7" s="27"/>
      <c r="K7" s="147"/>
      <c r="L7" s="28"/>
      <c r="M7" s="147"/>
      <c r="N7" s="27"/>
      <c r="O7" s="147"/>
      <c r="P7" s="28"/>
      <c r="Q7" s="147"/>
      <c r="R7" s="20"/>
      <c r="S7" s="34" t="str">
        <f>IF(COUNT(C7:M7)&gt;0,ROUND(AVERAGE(C7:M7)/5,1)*5,"--")</f>
        <v>--</v>
      </c>
      <c r="T7" s="21"/>
      <c r="U7" s="34" t="str">
        <f>IF(COUNT(O7,Q7)&gt;0,ROUND(AVERAGE(O7,Q7)/5,1)*5,"--")</f>
        <v>--</v>
      </c>
      <c r="V7" s="20"/>
      <c r="W7" s="123" t="str">
        <f>IF(COUNT(S7,U7)=2,ROUND(AVERAGE(S7,U7)/5,1)*5,"--")</f>
        <v>--</v>
      </c>
      <c r="X7" s="15"/>
      <c r="Y7" s="107" t="s">
        <v>16</v>
      </c>
      <c r="Z7" s="101"/>
      <c r="AA7" s="128" t="str">
        <f>IF(ISNUMBER(W7),IF(W7&lt;4,4-W7," "),"--")</f>
        <v>--</v>
      </c>
      <c r="AB7" s="129" t="str">
        <f>IF(ISNUMBER(AA7),IF(W7&lt;4,1,0),"--")</f>
        <v>--</v>
      </c>
      <c r="AC7" s="20"/>
      <c r="AD7" s="106" t="str">
        <f>S7</f>
        <v>--</v>
      </c>
      <c r="AE7" s="21"/>
      <c r="AF7" s="106" t="str">
        <f>U7</f>
        <v>--</v>
      </c>
      <c r="AG7" s="20"/>
      <c r="AH7" s="126" t="str">
        <f>IF(COUNT(AD7:AF7)=2,ROUND(AVERAGE(AD7:AF7)/5,1)*5,"--")</f>
        <v>--</v>
      </c>
      <c r="AI7" s="101"/>
      <c r="AJ7" s="122" t="s">
        <v>59</v>
      </c>
      <c r="AK7" s="101"/>
      <c r="AL7" s="128" t="str">
        <f>IF(ISNUMBER(AH7),IF(AH7&lt;4,4-AH7," "),"--")</f>
        <v>--</v>
      </c>
      <c r="AM7" s="146" t="str">
        <f>IF(ISNUMBER(AL7),IF(AH7&lt;4,1,0),"--")</f>
        <v>--</v>
      </c>
    </row>
    <row r="8" spans="1:39" ht="4.5" customHeight="1" x14ac:dyDescent="0.3">
      <c r="A8" s="16"/>
      <c r="B8" s="17"/>
      <c r="C8" s="28"/>
      <c r="D8" s="25"/>
      <c r="E8" s="28"/>
      <c r="F8" s="25"/>
      <c r="G8" s="28"/>
      <c r="H8" s="26"/>
      <c r="I8" s="28"/>
      <c r="J8" s="27"/>
      <c r="K8" s="28"/>
      <c r="L8" s="28"/>
      <c r="M8" s="32"/>
      <c r="N8" s="27"/>
      <c r="O8" s="28"/>
      <c r="P8" s="28"/>
      <c r="Q8" s="32"/>
      <c r="R8" s="20"/>
      <c r="S8" s="21"/>
      <c r="T8" s="21"/>
      <c r="U8" s="21"/>
      <c r="V8" s="20"/>
      <c r="W8" s="21"/>
      <c r="X8" s="21"/>
      <c r="Y8" s="20"/>
      <c r="Z8" s="20"/>
      <c r="AA8" s="15"/>
      <c r="AB8" s="15"/>
      <c r="AC8" s="20"/>
      <c r="AD8" s="21"/>
      <c r="AE8" s="21"/>
      <c r="AF8" s="21"/>
      <c r="AH8" s="124"/>
      <c r="AI8" s="20"/>
      <c r="AJ8" s="20"/>
      <c r="AK8" s="20"/>
      <c r="AL8" s="15"/>
      <c r="AM8" s="129"/>
    </row>
    <row r="9" spans="1:39" ht="15.6" x14ac:dyDescent="0.3">
      <c r="A9" s="118" t="s">
        <v>41</v>
      </c>
      <c r="B9" s="17"/>
      <c r="C9" s="147"/>
      <c r="D9" s="25"/>
      <c r="E9" s="147"/>
      <c r="F9" s="25"/>
      <c r="G9" s="147"/>
      <c r="H9" s="26"/>
      <c r="I9" s="147"/>
      <c r="J9" s="27"/>
      <c r="K9" s="147"/>
      <c r="L9" s="32"/>
      <c r="M9" s="147"/>
      <c r="N9" s="27"/>
      <c r="O9" s="147"/>
      <c r="P9" s="26"/>
      <c r="Q9" s="147"/>
      <c r="R9" s="20"/>
      <c r="S9" s="34" t="str">
        <f>IF(COUNT(C9:M9)&gt;0,ROUND(AVERAGE(C9:M9)/5,1)*5,"--")</f>
        <v>--</v>
      </c>
      <c r="T9" s="21"/>
      <c r="U9" s="34" t="str">
        <f>IF(COUNT(O9,Q9)&gt;0,ROUND(AVERAGE(O9,Q9)/5,1)*5,"--")</f>
        <v>--</v>
      </c>
      <c r="V9" s="20"/>
      <c r="W9" s="123" t="str">
        <f>IF(COUNT(S9,U9)=2,ROUND(AVERAGE(S9,U9)/5,1)*5,"--")</f>
        <v>--</v>
      </c>
      <c r="X9" s="15"/>
      <c r="Y9" s="107" t="s">
        <v>16</v>
      </c>
      <c r="Z9" s="101"/>
      <c r="AA9" s="128" t="str">
        <f>IF(ISNUMBER(W9),IF(W9&lt;4,4-W9," "),"--")</f>
        <v>--</v>
      </c>
      <c r="AB9" s="146" t="str">
        <f>IF(ISNUMBER(AA9),IF(W9&lt;4,1,0),"--")</f>
        <v>--</v>
      </c>
      <c r="AC9" s="20"/>
      <c r="AD9" s="106" t="str">
        <f>S9</f>
        <v>--</v>
      </c>
      <c r="AE9" s="21"/>
      <c r="AF9" s="106" t="str">
        <f>U9</f>
        <v>--</v>
      </c>
      <c r="AG9" s="20"/>
      <c r="AH9" s="126" t="str">
        <f>IF(COUNT(AD9:AF9)=2,ROUND(AVERAGE(AD9:AF9)/5,1)*5,"--")</f>
        <v>--</v>
      </c>
      <c r="AI9" s="101"/>
      <c r="AJ9" s="122" t="s">
        <v>59</v>
      </c>
      <c r="AK9" s="101"/>
      <c r="AL9" s="128" t="str">
        <f>IF(ISNUMBER(AH9),IF(AH9&lt;4,4-AH9," "),"--")</f>
        <v>--</v>
      </c>
      <c r="AM9" s="146" t="str">
        <f>IF(ISNUMBER(AL9),IF(AH9&lt;4,1,0),"--")</f>
        <v>--</v>
      </c>
    </row>
    <row r="10" spans="1:39" ht="4.5" customHeight="1" x14ac:dyDescent="0.3">
      <c r="A10" s="16"/>
      <c r="B10" s="17"/>
      <c r="C10" s="28"/>
      <c r="D10" s="25"/>
      <c r="E10" s="28"/>
      <c r="F10" s="25"/>
      <c r="G10" s="28"/>
      <c r="H10" s="26"/>
      <c r="I10" s="28"/>
      <c r="J10" s="27"/>
      <c r="K10" s="28"/>
      <c r="L10" s="28"/>
      <c r="M10" s="32"/>
      <c r="N10" s="27"/>
      <c r="O10" s="28"/>
      <c r="P10" s="28"/>
      <c r="Q10" s="32"/>
      <c r="R10" s="20"/>
      <c r="S10" s="21"/>
      <c r="T10" s="21"/>
      <c r="U10" s="21"/>
      <c r="V10" s="20"/>
      <c r="W10" s="21"/>
      <c r="X10" s="21"/>
      <c r="Y10" s="20"/>
      <c r="Z10" s="20"/>
      <c r="AA10" s="15"/>
      <c r="AB10" s="15"/>
      <c r="AC10" s="20"/>
      <c r="AD10" s="21"/>
      <c r="AE10" s="21"/>
      <c r="AF10" s="21"/>
      <c r="AH10" s="124"/>
      <c r="AI10" s="20"/>
      <c r="AJ10" s="20"/>
      <c r="AK10" s="20"/>
      <c r="AL10" s="15"/>
      <c r="AM10" s="129"/>
    </row>
    <row r="11" spans="1:39" ht="15.6" x14ac:dyDescent="0.3">
      <c r="A11" s="118" t="s">
        <v>40</v>
      </c>
      <c r="B11" s="17"/>
      <c r="C11" s="147"/>
      <c r="D11" s="25"/>
      <c r="E11" s="147"/>
      <c r="F11" s="25"/>
      <c r="G11" s="147"/>
      <c r="H11" s="26"/>
      <c r="I11" s="147"/>
      <c r="J11" s="27"/>
      <c r="K11" s="147"/>
      <c r="L11" s="28"/>
      <c r="M11" s="147"/>
      <c r="N11" s="27"/>
      <c r="O11" s="147"/>
      <c r="P11" s="28"/>
      <c r="Q11" s="147"/>
      <c r="R11" s="20"/>
      <c r="S11" s="34" t="str">
        <f>IF(COUNT(C11:M11)&gt;0,ROUND(AVERAGE(C11:M11)/5,1)*5,"--")</f>
        <v>--</v>
      </c>
      <c r="T11" s="21"/>
      <c r="U11" s="34" t="str">
        <f>IF(COUNT(O11,Q11)&gt;0,ROUND(AVERAGE(O11,Q11)/5,1)*5,"--")</f>
        <v>--</v>
      </c>
      <c r="V11" s="20"/>
      <c r="W11" s="123" t="str">
        <f>IF(COUNT(S11,U11)=2,ROUND(AVERAGE(S11,U11)/5,1)*5,"--")</f>
        <v>--</v>
      </c>
      <c r="X11" s="15"/>
      <c r="Y11" s="107" t="s">
        <v>16</v>
      </c>
      <c r="Z11" s="101"/>
      <c r="AA11" s="128" t="str">
        <f>IF(ISNUMBER(W11),IF(W11&lt;4,4-W11," "),"--")</f>
        <v>--</v>
      </c>
      <c r="AB11" s="146" t="str">
        <f>IF(ISNUMBER(AA11),IF(W11&lt;4,1,0),"--")</f>
        <v>--</v>
      </c>
      <c r="AC11" s="20"/>
      <c r="AD11" s="106" t="str">
        <f>S11</f>
        <v>--</v>
      </c>
      <c r="AE11" s="21"/>
      <c r="AF11" s="106" t="str">
        <f>U11</f>
        <v>--</v>
      </c>
      <c r="AG11" s="20"/>
      <c r="AH11" s="126" t="str">
        <f>IF(COUNT(AD11:AF11)=2,ROUND(AVERAGE(AD11:AF11)/5,1)*5,"--")</f>
        <v>--</v>
      </c>
      <c r="AI11" s="101"/>
      <c r="AJ11" s="122" t="s">
        <v>59</v>
      </c>
      <c r="AK11" s="101"/>
      <c r="AL11" s="128" t="str">
        <f>IF(ISNUMBER(AH11),IF(AH11&lt;4,4-AH11," "),"--")</f>
        <v>--</v>
      </c>
      <c r="AM11" s="146" t="str">
        <f>IF(ISNUMBER(AL11),IF(AH11&lt;4,1,0),"--")</f>
        <v>--</v>
      </c>
    </row>
    <row r="12" spans="1:39" ht="4.5" customHeight="1" x14ac:dyDescent="0.3">
      <c r="A12" s="16"/>
      <c r="B12" s="17"/>
      <c r="C12" s="28"/>
      <c r="D12" s="25"/>
      <c r="E12" s="28"/>
      <c r="F12" s="25"/>
      <c r="G12" s="28"/>
      <c r="H12" s="26"/>
      <c r="I12" s="28"/>
      <c r="J12" s="27"/>
      <c r="K12" s="28"/>
      <c r="L12" s="28"/>
      <c r="M12" s="32"/>
      <c r="N12" s="27"/>
      <c r="O12" s="28"/>
      <c r="P12" s="28"/>
      <c r="Q12" s="32"/>
      <c r="R12" s="20"/>
      <c r="S12" s="21"/>
      <c r="T12" s="21"/>
      <c r="U12" s="21"/>
      <c r="V12" s="20"/>
      <c r="W12" s="21"/>
      <c r="X12" s="21"/>
      <c r="Y12" s="20"/>
      <c r="Z12" s="20"/>
      <c r="AA12" s="15"/>
      <c r="AB12" s="15"/>
      <c r="AC12" s="20"/>
      <c r="AD12" s="21"/>
      <c r="AE12" s="21"/>
      <c r="AF12" s="21"/>
      <c r="AH12" s="124"/>
      <c r="AI12" s="20"/>
      <c r="AJ12" s="20"/>
      <c r="AK12" s="20"/>
      <c r="AL12" s="15"/>
      <c r="AM12" s="129"/>
    </row>
    <row r="13" spans="1:39" s="2" customFormat="1" ht="15.6" x14ac:dyDescent="0.3">
      <c r="A13" s="118" t="s">
        <v>43</v>
      </c>
      <c r="B13" s="17"/>
      <c r="C13" s="147"/>
      <c r="D13" s="26"/>
      <c r="E13" s="147"/>
      <c r="F13" s="26"/>
      <c r="G13" s="147"/>
      <c r="H13" s="37"/>
      <c r="I13" s="147"/>
      <c r="J13" s="37"/>
      <c r="K13" s="147"/>
      <c r="L13" s="27"/>
      <c r="M13" s="147"/>
      <c r="N13" s="27"/>
      <c r="O13" s="26"/>
      <c r="P13" s="104"/>
      <c r="Q13" s="147"/>
      <c r="R13" s="20"/>
      <c r="S13" s="21"/>
      <c r="T13" s="21"/>
      <c r="U13" s="21"/>
      <c r="V13" s="20"/>
      <c r="W13" s="50"/>
      <c r="X13" s="21"/>
      <c r="Y13" s="20"/>
      <c r="Z13" s="20"/>
      <c r="AA13" s="15"/>
      <c r="AB13" s="15"/>
      <c r="AC13" s="20"/>
      <c r="AD13" s="106" t="str">
        <f>IF(COUNT(C13:M13)&gt;0,ROUND(AVERAGE(C13:M13)/5,1)*5,"--")</f>
        <v>--</v>
      </c>
      <c r="AE13" s="21"/>
      <c r="AF13" s="106" t="str">
        <f>IF(ISNUMBER(Q13),Q13,"--")</f>
        <v>--</v>
      </c>
      <c r="AG13" s="20"/>
      <c r="AH13" s="126" t="str">
        <f>IF(COUNT(AD13:AF13)=2,ROUND(AVERAGE(AD13:AF13)/5,1)*5,"--")</f>
        <v>--</v>
      </c>
      <c r="AI13" s="20"/>
      <c r="AJ13" s="122" t="s">
        <v>59</v>
      </c>
      <c r="AK13" s="20"/>
      <c r="AL13" s="128" t="str">
        <f>IF(ISNUMBER(AH13),IF(AH13&lt;4,4-AH13," "),"--")</f>
        <v>--</v>
      </c>
      <c r="AM13" s="146" t="str">
        <f>IF(ISNUMBER(AL13),IF(AH13&lt;4,1,0),"--")</f>
        <v>--</v>
      </c>
    </row>
    <row r="14" spans="1:39" ht="4.5" customHeight="1" x14ac:dyDescent="0.3">
      <c r="A14" s="16"/>
      <c r="B14" s="17"/>
      <c r="C14" s="28"/>
      <c r="D14" s="25"/>
      <c r="E14" s="28"/>
      <c r="F14" s="25"/>
      <c r="G14" s="28"/>
      <c r="H14" s="26"/>
      <c r="I14" s="28"/>
      <c r="J14" s="27"/>
      <c r="K14" s="28"/>
      <c r="L14" s="28"/>
      <c r="M14" s="32"/>
      <c r="N14" s="27"/>
      <c r="O14" s="28"/>
      <c r="P14" s="28"/>
      <c r="Q14" s="32"/>
      <c r="R14" s="20"/>
      <c r="S14" s="21"/>
      <c r="T14" s="21"/>
      <c r="U14" s="21"/>
      <c r="V14" s="20"/>
      <c r="W14" s="21"/>
      <c r="X14" s="21"/>
      <c r="Y14" s="20"/>
      <c r="Z14" s="20"/>
      <c r="AA14" s="15"/>
      <c r="AB14" s="15"/>
      <c r="AC14" s="20"/>
      <c r="AD14" s="21"/>
      <c r="AE14" s="21"/>
      <c r="AF14" s="21"/>
      <c r="AH14" s="124"/>
      <c r="AI14" s="20"/>
      <c r="AJ14" s="20"/>
      <c r="AK14" s="20"/>
      <c r="AL14" s="15"/>
      <c r="AM14" s="129"/>
    </row>
    <row r="15" spans="1:39" s="2" customFormat="1" ht="15.6" x14ac:dyDescent="0.3">
      <c r="A15" s="117" t="s">
        <v>49</v>
      </c>
      <c r="B15" s="17"/>
      <c r="C15" s="148"/>
      <c r="D15" s="26"/>
      <c r="E15" s="148"/>
      <c r="F15" s="26"/>
      <c r="G15" s="148"/>
      <c r="H15" s="26"/>
      <c r="I15" s="148"/>
      <c r="J15" s="27"/>
      <c r="K15" s="148"/>
      <c r="L15" s="32"/>
      <c r="M15" s="148"/>
      <c r="N15" s="27"/>
      <c r="O15" s="26"/>
      <c r="P15" s="104"/>
      <c r="Q15" s="148"/>
      <c r="R15" s="20"/>
      <c r="S15" s="21"/>
      <c r="T15" s="21"/>
      <c r="U15" s="21"/>
      <c r="V15" s="20"/>
      <c r="W15" s="124"/>
      <c r="X15" s="15"/>
      <c r="Y15" s="108"/>
      <c r="Z15" s="101"/>
      <c r="AA15" s="130"/>
      <c r="AB15" s="16"/>
      <c r="AC15" s="20"/>
      <c r="AD15" s="106" t="str">
        <f>IF(COUNT(C15:M15)&gt;0,ROUND(AVERAGE(C15:M15)/5,1)*5,"--")</f>
        <v>--</v>
      </c>
      <c r="AE15" s="21"/>
      <c r="AF15" s="106" t="str">
        <f>IF(ISNUMBER(Q15),Q15,"--")</f>
        <v>--</v>
      </c>
      <c r="AG15" s="20"/>
      <c r="AH15" s="126" t="str">
        <f>IF(COUNT(AD15:AF15)=2,ROUND(AVERAGE(AD15:AF15)/5,1)*5,"--")</f>
        <v>--</v>
      </c>
      <c r="AI15" s="101"/>
      <c r="AJ15" s="122" t="s">
        <v>59</v>
      </c>
      <c r="AK15" s="101"/>
      <c r="AL15" s="128" t="str">
        <f>IF(ISNUMBER(AH15),IF(AH15&lt;4,4-AH15," "),"--")</f>
        <v>--</v>
      </c>
      <c r="AM15" s="146" t="str">
        <f>IF(ISNUMBER(AL15),IF(AH15&lt;4,1,0),"--")</f>
        <v>--</v>
      </c>
    </row>
    <row r="16" spans="1:39" ht="4.5" customHeight="1" x14ac:dyDescent="0.3">
      <c r="A16" s="16"/>
      <c r="B16" s="17"/>
      <c r="C16" s="28"/>
      <c r="D16" s="25"/>
      <c r="E16" s="28"/>
      <c r="F16" s="25"/>
      <c r="G16" s="28"/>
      <c r="H16" s="26"/>
      <c r="I16" s="28"/>
      <c r="J16" s="27"/>
      <c r="K16" s="28"/>
      <c r="L16" s="28"/>
      <c r="M16" s="32"/>
      <c r="N16" s="27"/>
      <c r="O16" s="28"/>
      <c r="P16" s="28"/>
      <c r="Q16" s="32"/>
      <c r="R16" s="20"/>
      <c r="S16" s="21"/>
      <c r="T16" s="21"/>
      <c r="U16" s="21"/>
      <c r="V16" s="20"/>
      <c r="W16" s="21"/>
      <c r="X16" s="21"/>
      <c r="Y16" s="20"/>
      <c r="Z16" s="20"/>
      <c r="AA16" s="15"/>
      <c r="AB16" s="15"/>
      <c r="AC16" s="20"/>
      <c r="AD16" s="21"/>
      <c r="AE16" s="21"/>
      <c r="AF16" s="21"/>
      <c r="AH16" s="124"/>
      <c r="AI16" s="20"/>
      <c r="AJ16" s="20"/>
      <c r="AK16" s="20"/>
      <c r="AL16" s="15"/>
      <c r="AM16" s="129"/>
    </row>
    <row r="17" spans="1:39" s="2" customFormat="1" ht="15.6" x14ac:dyDescent="0.3">
      <c r="A17" s="117" t="s">
        <v>48</v>
      </c>
      <c r="B17" s="17"/>
      <c r="C17" s="148"/>
      <c r="D17" s="26"/>
      <c r="E17" s="148"/>
      <c r="F17" s="26"/>
      <c r="G17" s="148"/>
      <c r="H17" s="26"/>
      <c r="I17" s="148"/>
      <c r="J17" s="27"/>
      <c r="K17" s="148"/>
      <c r="L17" s="32"/>
      <c r="M17" s="148"/>
      <c r="N17" s="27"/>
      <c r="O17" s="26"/>
      <c r="P17" s="104"/>
      <c r="Q17" s="148"/>
      <c r="R17" s="20"/>
      <c r="S17" s="21"/>
      <c r="T17" s="21"/>
      <c r="U17" s="21"/>
      <c r="V17" s="20"/>
      <c r="W17" s="116"/>
      <c r="X17" s="15"/>
      <c r="Y17" s="108"/>
      <c r="Z17" s="101"/>
      <c r="AA17" s="130"/>
      <c r="AB17" s="16"/>
      <c r="AC17" s="20"/>
      <c r="AD17" s="106" t="str">
        <f>IF(COUNT(C17:M17)&gt;0,ROUND(AVERAGE(C17:M17)/5,1)*5,"--")</f>
        <v>--</v>
      </c>
      <c r="AE17" s="21"/>
      <c r="AF17" s="106" t="str">
        <f>IF(ISNUMBER(Q17),Q17,"--")</f>
        <v>--</v>
      </c>
      <c r="AG17" s="20"/>
      <c r="AH17" s="126" t="str">
        <f>IF(COUNT(AD17:AF17)=2,ROUND(AVERAGE(AD17:AF17)/5,1)*5,"--")</f>
        <v>--</v>
      </c>
      <c r="AI17" s="101"/>
      <c r="AJ17" s="122" t="s">
        <v>59</v>
      </c>
      <c r="AK17" s="101"/>
      <c r="AL17" s="128" t="str">
        <f>IF(ISNUMBER(AH17),IF(AH17&lt;4,4-AH17," "),"--")</f>
        <v>--</v>
      </c>
      <c r="AM17" s="146" t="str">
        <f>IF(ISNUMBER(AL17),IF(AH17&lt;4,1,0),"--")</f>
        <v>--</v>
      </c>
    </row>
    <row r="18" spans="1:39" ht="4.5" customHeight="1" x14ac:dyDescent="0.3">
      <c r="A18" s="16"/>
      <c r="B18" s="17"/>
      <c r="C18" s="28"/>
      <c r="D18" s="25"/>
      <c r="E18" s="28"/>
      <c r="F18" s="25"/>
      <c r="G18" s="28"/>
      <c r="H18" s="26"/>
      <c r="I18" s="28"/>
      <c r="J18" s="27"/>
      <c r="K18" s="28"/>
      <c r="L18" s="28"/>
      <c r="M18" s="32"/>
      <c r="N18" s="27"/>
      <c r="O18" s="28"/>
      <c r="P18" s="28"/>
      <c r="Q18" s="32"/>
      <c r="R18" s="20"/>
      <c r="S18" s="21"/>
      <c r="T18" s="21"/>
      <c r="U18" s="21"/>
      <c r="V18" s="20"/>
      <c r="W18" s="21"/>
      <c r="X18" s="21"/>
      <c r="Y18" s="20"/>
      <c r="Z18" s="20"/>
      <c r="AA18" s="15"/>
      <c r="AB18" s="15"/>
      <c r="AC18" s="20"/>
      <c r="AD18" s="21"/>
      <c r="AE18" s="21"/>
      <c r="AF18" s="21"/>
      <c r="AH18" s="124"/>
      <c r="AI18" s="20"/>
      <c r="AJ18" s="20"/>
      <c r="AK18" s="20"/>
      <c r="AL18" s="15"/>
      <c r="AM18" s="129"/>
    </row>
    <row r="19" spans="1:39" s="2" customFormat="1" ht="15.6" x14ac:dyDescent="0.3">
      <c r="A19" s="33" t="s">
        <v>89</v>
      </c>
      <c r="B19" s="17"/>
      <c r="N19" s="27"/>
      <c r="O19" s="26"/>
      <c r="P19" s="26"/>
      <c r="Q19" s="26"/>
      <c r="R19" s="20"/>
      <c r="T19" s="21"/>
      <c r="V19" s="20"/>
      <c r="W19" s="123" t="str">
        <f>IF(COUNT(Q15,Q17)=2,ROUND(AVERAGE(Q15,Q17)/10,2)*10,"--")</f>
        <v>--</v>
      </c>
      <c r="X19" s="15"/>
      <c r="Y19" s="107" t="s">
        <v>17</v>
      </c>
      <c r="Z19" s="101"/>
      <c r="AA19" s="128" t="str">
        <f>IF(ISNUMBER(W19),IF(W19&lt;4,2*(4-W19)," "),"--")</f>
        <v>--</v>
      </c>
      <c r="AB19" s="146" t="str">
        <f>IF(ISNUMBER(AA19),IF(W19&lt;4,1,0),"--")</f>
        <v>--</v>
      </c>
      <c r="AC19" s="20"/>
      <c r="AD19" s="21"/>
      <c r="AE19" s="21"/>
      <c r="AG19" s="20"/>
      <c r="AH19" s="50"/>
      <c r="AI19" s="101"/>
      <c r="AJ19" s="102"/>
      <c r="AK19" s="101"/>
      <c r="AL19" s="130" t="str">
        <f t="shared" ref="AL19:AL21" si="0">IF(ISNUMBER(AH19),IF(AH19-4&lt;0,AH19-4,0),"")</f>
        <v/>
      </c>
      <c r="AM19" s="129"/>
    </row>
    <row r="20" spans="1:39" ht="4.5" customHeight="1" x14ac:dyDescent="0.3">
      <c r="A20" s="16"/>
      <c r="B20" s="17"/>
      <c r="C20" s="28"/>
      <c r="D20" s="25"/>
      <c r="E20" s="28"/>
      <c r="F20" s="25"/>
      <c r="G20" s="28"/>
      <c r="H20" s="26"/>
      <c r="I20" s="28"/>
      <c r="J20" s="27"/>
      <c r="K20" s="28"/>
      <c r="L20" s="28"/>
      <c r="M20" s="32"/>
      <c r="N20" s="27"/>
      <c r="O20" s="28"/>
      <c r="P20" s="28"/>
      <c r="Q20" s="32"/>
      <c r="R20" s="20"/>
      <c r="S20" s="21"/>
      <c r="T20" s="21"/>
      <c r="U20" s="21"/>
      <c r="V20" s="20"/>
      <c r="W20" s="21"/>
      <c r="X20" s="21"/>
      <c r="Y20" s="20"/>
      <c r="Z20" s="20"/>
      <c r="AA20" s="15"/>
      <c r="AB20" s="15"/>
      <c r="AC20" s="20"/>
      <c r="AD20" s="21"/>
      <c r="AE20" s="21"/>
      <c r="AF20" s="21"/>
      <c r="AH20" s="124"/>
      <c r="AI20" s="20"/>
      <c r="AJ20" s="20"/>
      <c r="AK20" s="20"/>
      <c r="AL20" s="15" t="str">
        <f t="shared" si="0"/>
        <v/>
      </c>
      <c r="AM20" s="129"/>
    </row>
    <row r="21" spans="1:39" s="2" customFormat="1" ht="15.6" x14ac:dyDescent="0.3">
      <c r="A21" s="33" t="s">
        <v>90</v>
      </c>
      <c r="B21" s="17"/>
      <c r="N21" s="27"/>
      <c r="O21" s="26"/>
      <c r="P21" s="26"/>
      <c r="Q21" s="26"/>
      <c r="R21" s="20"/>
      <c r="T21" s="21"/>
      <c r="W21" s="123" t="str">
        <f>IF(COUNT(C15:M15,C17:M17)&gt;1,ROUND(AVERAGE(ROUND(AVERAGE(C15:M15)/10,2)*10, ROUND(AVERAGE(C17:M17)/10,2)*10)/10,2)*10,"--")</f>
        <v>--</v>
      </c>
      <c r="X21" s="15"/>
      <c r="Y21" s="107" t="s">
        <v>16</v>
      </c>
      <c r="Z21" s="20"/>
      <c r="AA21" s="128" t="str">
        <f>IF(ISNUMBER(W21),IF(W21&lt;4,4-W21," "),"--")</f>
        <v>--</v>
      </c>
      <c r="AB21" s="146" t="str">
        <f>IF(ISNUMBER(AA21),IF(W21&lt;4,1,0),"--")</f>
        <v>--</v>
      </c>
      <c r="AC21" s="20"/>
      <c r="AD21" s="21"/>
      <c r="AE21" s="21"/>
      <c r="AG21" s="20"/>
      <c r="AH21" s="50"/>
      <c r="AI21" s="20"/>
      <c r="AJ21" s="20"/>
      <c r="AK21" s="20"/>
      <c r="AL21" s="130" t="str">
        <f t="shared" si="0"/>
        <v/>
      </c>
      <c r="AM21" s="129"/>
    </row>
    <row r="22" spans="1:39" ht="4.5" customHeight="1" x14ac:dyDescent="0.3">
      <c r="A22" s="16"/>
      <c r="B22" s="17"/>
      <c r="C22" s="28"/>
      <c r="D22" s="25"/>
      <c r="E22" s="28"/>
      <c r="F22" s="25"/>
      <c r="G22" s="28"/>
      <c r="H22" s="26"/>
      <c r="I22" s="28"/>
      <c r="J22" s="27"/>
      <c r="K22" s="28"/>
      <c r="L22" s="28"/>
      <c r="M22" s="32"/>
      <c r="N22" s="27"/>
      <c r="O22" s="28"/>
      <c r="P22" s="28"/>
      <c r="Q22" s="32"/>
      <c r="R22" s="20"/>
      <c r="S22" s="21"/>
      <c r="T22" s="21"/>
      <c r="U22" s="21"/>
      <c r="V22" s="20"/>
      <c r="W22" s="21"/>
      <c r="X22" s="21"/>
      <c r="Y22" s="20"/>
      <c r="Z22" s="20"/>
      <c r="AA22" s="15"/>
      <c r="AB22" s="15"/>
      <c r="AC22" s="20"/>
      <c r="AD22" s="21"/>
      <c r="AE22" s="21"/>
      <c r="AF22" s="21"/>
      <c r="AH22" s="124"/>
      <c r="AI22" s="20"/>
      <c r="AJ22" s="20"/>
      <c r="AK22" s="20"/>
      <c r="AL22" s="15"/>
      <c r="AM22" s="129"/>
    </row>
    <row r="23" spans="1:39" s="2" customFormat="1" ht="15.6" x14ac:dyDescent="0.3">
      <c r="A23" s="115" t="s">
        <v>73</v>
      </c>
      <c r="B23" s="17"/>
      <c r="C23" s="149"/>
      <c r="D23" s="25"/>
      <c r="E23" s="149"/>
      <c r="F23" s="25"/>
      <c r="G23" s="149"/>
      <c r="H23" s="26"/>
      <c r="I23" s="149"/>
      <c r="J23" s="26"/>
      <c r="K23" s="32"/>
      <c r="L23" s="32"/>
      <c r="M23" s="32"/>
      <c r="N23" s="26"/>
      <c r="O23" s="26"/>
      <c r="P23" s="104"/>
      <c r="Q23" s="149"/>
      <c r="R23" s="17"/>
      <c r="S23" s="34" t="str">
        <f>IF(COUNT(C23:I23)&gt;0,ROUND(AVERAGE(C23:I23)/5,1)*5,"--")</f>
        <v>--</v>
      </c>
      <c r="T23" s="21"/>
      <c r="U23" s="34" t="str">
        <f>IF(ISNUMBER(Q23),Q23,"--")</f>
        <v>--</v>
      </c>
      <c r="V23" s="17"/>
      <c r="W23" s="123" t="str">
        <f>IF(COUNT(S23,U23)=2,ROUND(AVERAGE(S23,U23)/10,2)*10,"--")</f>
        <v>--</v>
      </c>
      <c r="X23" s="15"/>
      <c r="Y23" s="107" t="s">
        <v>16</v>
      </c>
      <c r="Z23" s="101"/>
      <c r="AA23" s="128" t="str">
        <f>IF(ISNUMBER(W23),IF(W23&lt;4,4-W23," "),"--")</f>
        <v>--</v>
      </c>
      <c r="AB23" s="146" t="str">
        <f>IF(ISNUMBER(AA23),IF(W23&lt;4,1,0),"--")</f>
        <v>--</v>
      </c>
      <c r="AC23" s="17"/>
      <c r="AD23" s="21"/>
      <c r="AE23" s="21"/>
      <c r="AF23" s="21"/>
      <c r="AG23" s="17"/>
      <c r="AH23" s="50"/>
      <c r="AI23" s="101"/>
      <c r="AJ23" s="102"/>
      <c r="AK23" s="101"/>
      <c r="AL23" s="128" t="str">
        <f>IF(ISNUMBER(AH23),IF(AH23-4&lt;0,AH23-4,0),"")</f>
        <v/>
      </c>
      <c r="AM23" s="129"/>
    </row>
    <row r="24" spans="1:39" ht="4.5" customHeight="1" x14ac:dyDescent="0.3">
      <c r="A24" s="16"/>
      <c r="B24" s="17"/>
      <c r="C24" s="28"/>
      <c r="D24" s="25"/>
      <c r="E24" s="28"/>
      <c r="F24" s="25"/>
      <c r="G24" s="28"/>
      <c r="H24" s="26"/>
      <c r="I24" s="28"/>
      <c r="J24" s="27"/>
      <c r="K24" s="28"/>
      <c r="L24" s="28"/>
      <c r="M24" s="32"/>
      <c r="N24" s="27"/>
      <c r="O24" s="28"/>
      <c r="P24" s="28"/>
      <c r="Q24" s="32"/>
      <c r="R24" s="20"/>
      <c r="S24" s="21"/>
      <c r="T24" s="21"/>
      <c r="U24" s="21"/>
      <c r="V24" s="20"/>
      <c r="W24" s="21"/>
      <c r="X24" s="21"/>
      <c r="Y24" s="20"/>
      <c r="Z24" s="20"/>
      <c r="AA24" s="15"/>
      <c r="AB24" s="15"/>
      <c r="AC24" s="20"/>
      <c r="AD24" s="21"/>
      <c r="AE24" s="21"/>
      <c r="AF24" s="21"/>
      <c r="AH24" s="124"/>
      <c r="AI24" s="20"/>
      <c r="AJ24" s="20"/>
      <c r="AK24" s="20"/>
      <c r="AL24" s="15"/>
      <c r="AM24" s="129"/>
    </row>
    <row r="25" spans="1:39" ht="15.6" x14ac:dyDescent="0.3">
      <c r="A25" s="117" t="s">
        <v>91</v>
      </c>
      <c r="B25" s="17"/>
      <c r="C25" s="36"/>
      <c r="D25" s="37"/>
      <c r="E25" s="32"/>
      <c r="F25" s="37"/>
      <c r="G25" s="148"/>
      <c r="H25" s="37"/>
      <c r="I25" s="148"/>
      <c r="J25" s="37"/>
      <c r="K25" s="150"/>
      <c r="L25" s="37"/>
      <c r="M25" s="148"/>
      <c r="N25" s="37"/>
      <c r="O25" s="36"/>
      <c r="P25" s="37"/>
      <c r="Q25" s="36"/>
      <c r="R25" s="38"/>
      <c r="S25" s="34" t="str">
        <f>IF(COUNT(G25:K25)&gt;0,ROUND(AVERAGE(G25:K25)/5,1)*5,"--")</f>
        <v>--</v>
      </c>
      <c r="T25" s="38"/>
      <c r="U25" s="121" t="str">
        <f>IF(ISNUMBER(M25),M25,"--")</f>
        <v>--</v>
      </c>
      <c r="V25" s="38"/>
      <c r="W25" s="125" t="str">
        <f>IF(COUNT(S25,U25)=2,ROUND(AVERAGE(S25,U25),1),"--")</f>
        <v>--</v>
      </c>
      <c r="X25" s="15"/>
      <c r="Y25" s="107" t="s">
        <v>16</v>
      </c>
      <c r="Z25" s="101"/>
      <c r="AA25" s="128" t="str">
        <f>IF(ISNUMBER(W25),IF(W25&lt;4,4-W25," "),"--")</f>
        <v>--</v>
      </c>
      <c r="AB25" s="146" t="str">
        <f>IF(ISNUMBER(AA25),IF(W25&lt;4,1,0),"--")</f>
        <v>--</v>
      </c>
      <c r="AC25" s="38"/>
      <c r="AD25" s="106" t="str">
        <f>IF(COUNT(G25:I25)&gt;0,ROUND(AVERAGE(G25:I25)/5,1)*5,"--")</f>
        <v>--</v>
      </c>
      <c r="AE25" s="38"/>
      <c r="AF25" s="106" t="str">
        <f>U25</f>
        <v>--</v>
      </c>
      <c r="AG25" s="38"/>
      <c r="AH25" s="126" t="str">
        <f>IF(COUNT(AD25:AF25)=2,ROUND(AVERAGE(AD25:AF25)/5,1)*5,"--")</f>
        <v>--</v>
      </c>
      <c r="AI25" s="101"/>
      <c r="AJ25" s="122" t="s">
        <v>59</v>
      </c>
      <c r="AK25" s="101"/>
      <c r="AL25" s="128" t="str">
        <f>IF(ISNUMBER(AH25),IF(AH25&lt;4,4-AH25," "),"--")</f>
        <v>--</v>
      </c>
      <c r="AM25" s="146" t="str">
        <f>IF(ISNUMBER(AL25),IF(AH25&lt;4,1,0),"--")</f>
        <v>--</v>
      </c>
    </row>
    <row r="26" spans="1:39" ht="4.5" customHeight="1" x14ac:dyDescent="0.3">
      <c r="A26" s="16"/>
      <c r="B26" s="17"/>
      <c r="C26" s="28"/>
      <c r="D26" s="25"/>
      <c r="E26" s="28"/>
      <c r="F26" s="25"/>
      <c r="G26" s="28"/>
      <c r="H26" s="26"/>
      <c r="I26" s="28"/>
      <c r="J26" s="27"/>
      <c r="K26" s="28"/>
      <c r="L26" s="28"/>
      <c r="M26" s="32"/>
      <c r="N26" s="27"/>
      <c r="O26" s="28"/>
      <c r="P26" s="28"/>
      <c r="Q26" s="32"/>
      <c r="R26" s="20"/>
      <c r="S26" s="21"/>
      <c r="T26" s="21"/>
      <c r="U26" s="21"/>
      <c r="V26" s="20"/>
      <c r="W26" s="21"/>
      <c r="X26" s="21"/>
      <c r="Y26" s="20"/>
      <c r="Z26" s="20"/>
      <c r="AA26" s="15"/>
      <c r="AB26" s="15"/>
      <c r="AC26" s="20"/>
      <c r="AD26" s="21"/>
      <c r="AE26" s="21"/>
      <c r="AF26" s="21"/>
      <c r="AH26" s="124"/>
      <c r="AI26" s="20"/>
      <c r="AJ26" s="20"/>
      <c r="AK26" s="20"/>
      <c r="AL26" s="15"/>
      <c r="AM26" s="129"/>
    </row>
    <row r="27" spans="1:39" s="2" customFormat="1" ht="15.6" x14ac:dyDescent="0.3">
      <c r="A27" s="119" t="s">
        <v>50</v>
      </c>
      <c r="B27" s="17"/>
      <c r="C27" s="32"/>
      <c r="D27" s="26"/>
      <c r="E27" s="32"/>
      <c r="F27" s="26"/>
      <c r="G27" s="151"/>
      <c r="H27" s="26"/>
      <c r="I27" s="151"/>
      <c r="J27" s="27"/>
      <c r="K27" s="151"/>
      <c r="L27" s="32"/>
      <c r="M27" s="151"/>
      <c r="N27" s="27"/>
      <c r="O27" s="32"/>
      <c r="P27" s="32"/>
      <c r="Q27" s="32"/>
      <c r="R27" s="20"/>
      <c r="S27" s="21"/>
      <c r="T27" s="21"/>
      <c r="U27" s="21"/>
      <c r="V27" s="20"/>
      <c r="W27" s="21"/>
      <c r="X27" s="21"/>
      <c r="Y27" s="20"/>
      <c r="Z27" s="20"/>
      <c r="AA27" s="15"/>
      <c r="AB27" s="15"/>
      <c r="AC27" s="20"/>
      <c r="AD27" s="106" t="str">
        <f>IF(COUNT(G27:M27)&gt;0,ROUND(AVERAGE(G27:M27)/5,1)*5,"--")</f>
        <v>--</v>
      </c>
      <c r="AE27" s="21"/>
      <c r="AF27" s="21"/>
      <c r="AH27" s="127" t="str">
        <f>AD27</f>
        <v>--</v>
      </c>
      <c r="AI27" s="20"/>
      <c r="AJ27" s="122" t="s">
        <v>59</v>
      </c>
      <c r="AK27" s="20"/>
      <c r="AL27" s="128" t="str">
        <f>IF(ISNUMBER(AH27),IF(AH27&lt;4,4-AH27," "),"--")</f>
        <v>--</v>
      </c>
      <c r="AM27" s="183" t="s">
        <v>100</v>
      </c>
    </row>
    <row r="28" spans="1:39" ht="4.5" customHeight="1" x14ac:dyDescent="0.3">
      <c r="A28" s="16"/>
      <c r="B28" s="17"/>
      <c r="C28" s="28"/>
      <c r="D28" s="25"/>
      <c r="E28" s="28"/>
      <c r="F28" s="25"/>
      <c r="G28" s="28"/>
      <c r="H28" s="26"/>
      <c r="I28" s="28"/>
      <c r="J28" s="27"/>
      <c r="K28" s="28"/>
      <c r="L28" s="28"/>
      <c r="M28" s="32"/>
      <c r="N28" s="27"/>
      <c r="O28" s="28"/>
      <c r="P28" s="28"/>
      <c r="Q28" s="32"/>
      <c r="R28" s="20"/>
      <c r="S28" s="21"/>
      <c r="T28" s="21"/>
      <c r="U28" s="21"/>
      <c r="V28" s="20"/>
      <c r="W28" s="21"/>
      <c r="X28" s="21"/>
      <c r="Y28" s="20"/>
      <c r="Z28" s="20"/>
      <c r="AA28" s="15"/>
      <c r="AB28" s="15"/>
      <c r="AC28" s="20"/>
      <c r="AD28" s="21"/>
      <c r="AE28" s="21"/>
      <c r="AF28" s="21"/>
      <c r="AH28" s="124"/>
      <c r="AI28" s="20"/>
      <c r="AJ28" s="20"/>
      <c r="AK28" s="20"/>
      <c r="AL28" s="15"/>
      <c r="AM28" s="183"/>
    </row>
    <row r="29" spans="1:39" s="2" customFormat="1" ht="16.2" thickBot="1" x14ac:dyDescent="0.35">
      <c r="A29" s="119" t="s">
        <v>57</v>
      </c>
      <c r="B29" s="17"/>
      <c r="C29" s="32"/>
      <c r="D29" s="26"/>
      <c r="E29" s="32"/>
      <c r="F29" s="26"/>
      <c r="G29" s="32"/>
      <c r="H29" s="26"/>
      <c r="I29" s="32"/>
      <c r="J29" s="27"/>
      <c r="K29" s="151"/>
      <c r="L29" s="32"/>
      <c r="M29" s="151"/>
      <c r="N29" s="27"/>
      <c r="O29" s="32"/>
      <c r="P29" s="32"/>
      <c r="Q29" s="32"/>
      <c r="R29" s="20"/>
      <c r="S29" s="21"/>
      <c r="T29" s="21"/>
      <c r="U29" s="21"/>
      <c r="V29" s="20"/>
      <c r="W29" s="21"/>
      <c r="X29" s="21"/>
      <c r="Y29" s="20"/>
      <c r="Z29" s="20"/>
      <c r="AA29" s="15"/>
      <c r="AB29" s="15"/>
      <c r="AC29" s="20"/>
      <c r="AD29" s="106" t="str">
        <f>IF(COUNT(K29:M29)&gt;0,ROUND(AVERAGE(K29:M29)/5,1)*5,"--")</f>
        <v>--</v>
      </c>
      <c r="AE29" s="21"/>
      <c r="AF29" s="21"/>
      <c r="AG29" s="20"/>
      <c r="AH29" s="127" t="str">
        <f>AD29</f>
        <v>--</v>
      </c>
      <c r="AI29" s="20"/>
      <c r="AJ29" s="122" t="s">
        <v>59</v>
      </c>
      <c r="AK29" s="20"/>
      <c r="AL29" s="128" t="str">
        <f>IF(ISNUMBER(AH29),IF(AH29&lt;4,4-AH29," "),"--")</f>
        <v>--</v>
      </c>
      <c r="AM29" s="183" t="s">
        <v>100</v>
      </c>
    </row>
    <row r="30" spans="1:39" ht="4.95" hidden="1" customHeight="1" x14ac:dyDescent="0.3">
      <c r="A30" s="16"/>
      <c r="B30" s="17"/>
      <c r="C30" s="18"/>
      <c r="D30" s="19"/>
      <c r="E30" s="18"/>
      <c r="F30" s="19"/>
      <c r="G30" s="18"/>
      <c r="H30" s="17"/>
      <c r="I30" s="18"/>
      <c r="J30" s="20"/>
      <c r="K30" s="21"/>
      <c r="L30" s="21"/>
      <c r="M30" s="21"/>
      <c r="N30" s="20"/>
      <c r="O30" s="21"/>
      <c r="P30" s="21"/>
      <c r="Q30" s="21"/>
      <c r="R30" s="20"/>
      <c r="S30" s="21"/>
      <c r="T30" s="21"/>
      <c r="U30" s="21"/>
      <c r="V30" s="20"/>
      <c r="W30" s="21"/>
      <c r="X30" s="21"/>
      <c r="Y30" s="20"/>
      <c r="Z30" s="20"/>
      <c r="AA30" s="9"/>
      <c r="AB30" s="9"/>
      <c r="AC30" s="20"/>
      <c r="AD30" s="21"/>
      <c r="AE30" s="21"/>
      <c r="AF30" s="21"/>
      <c r="AG30" s="40"/>
      <c r="AH30" s="41"/>
      <c r="AI30" s="20"/>
      <c r="AJ30" s="20"/>
      <c r="AK30" s="20"/>
      <c r="AL30" s="128"/>
      <c r="AM30" s="183"/>
    </row>
    <row r="31" spans="1:39" ht="1.5" hidden="1" customHeight="1" x14ac:dyDescent="0.3">
      <c r="A31" s="16"/>
      <c r="B31" s="17"/>
      <c r="C31" s="18"/>
      <c r="D31" s="19"/>
      <c r="E31" s="18"/>
      <c r="F31" s="19"/>
      <c r="G31" s="18"/>
      <c r="H31" s="17"/>
      <c r="I31" s="18"/>
      <c r="J31" s="20"/>
      <c r="K31" s="18"/>
      <c r="L31" s="18"/>
      <c r="M31" s="21"/>
      <c r="N31" s="20"/>
      <c r="O31" s="18"/>
      <c r="P31" s="18"/>
      <c r="Q31" s="21"/>
      <c r="R31" s="20"/>
      <c r="S31" s="21"/>
      <c r="T31" s="21"/>
      <c r="U31" s="21"/>
      <c r="V31" s="20"/>
      <c r="W31" s="21"/>
      <c r="X31" s="21"/>
      <c r="Y31" s="20"/>
      <c r="Z31" s="20"/>
      <c r="AA31" s="9"/>
      <c r="AB31" s="9"/>
      <c r="AC31" s="20"/>
      <c r="AD31" s="21"/>
      <c r="AE31" s="21"/>
      <c r="AF31" s="21"/>
      <c r="AG31" s="40"/>
      <c r="AH31" s="41"/>
      <c r="AI31" s="20"/>
      <c r="AJ31" s="20"/>
      <c r="AK31" s="20"/>
      <c r="AL31" s="9"/>
      <c r="AM31" s="9"/>
    </row>
    <row r="32" spans="1:39" ht="2.25" hidden="1" customHeight="1" x14ac:dyDescent="0.3">
      <c r="A32" s="16"/>
      <c r="B32" s="17"/>
      <c r="C32" s="18"/>
      <c r="D32" s="19"/>
      <c r="E32" s="18"/>
      <c r="F32" s="19"/>
      <c r="G32" s="18"/>
      <c r="H32" s="17"/>
      <c r="I32" s="18"/>
      <c r="J32" s="20"/>
      <c r="K32" s="18"/>
      <c r="L32" s="18"/>
      <c r="M32" s="21"/>
      <c r="N32" s="20"/>
      <c r="O32" s="18"/>
      <c r="P32" s="18"/>
      <c r="Q32" s="21"/>
      <c r="R32" s="20"/>
      <c r="S32" s="21"/>
      <c r="T32" s="21"/>
      <c r="U32" s="21"/>
      <c r="V32" s="20"/>
      <c r="W32" s="21"/>
      <c r="X32" s="21"/>
      <c r="Y32" s="20"/>
      <c r="Z32" s="20"/>
      <c r="AA32" s="9"/>
      <c r="AB32" s="9"/>
      <c r="AC32" s="20"/>
      <c r="AD32" s="21"/>
      <c r="AE32" s="21"/>
      <c r="AF32" s="21"/>
      <c r="AG32" s="40"/>
      <c r="AH32" s="41"/>
      <c r="AI32" s="20"/>
      <c r="AJ32" s="20"/>
      <c r="AK32" s="20"/>
      <c r="AL32" s="9"/>
      <c r="AM32" s="9"/>
    </row>
    <row r="33" spans="1:40" ht="3.75" customHeight="1" thickTop="1" thickBot="1" x14ac:dyDescent="0.35">
      <c r="A33" s="14"/>
      <c r="B33" s="17"/>
      <c r="C33" s="18"/>
      <c r="D33" s="19"/>
      <c r="E33" s="18"/>
      <c r="F33" s="19"/>
      <c r="G33" s="18"/>
      <c r="H33" s="17"/>
      <c r="I33" s="18"/>
      <c r="J33" s="20"/>
      <c r="K33" s="120"/>
      <c r="L33" s="21"/>
      <c r="M33" s="21"/>
      <c r="N33" s="20"/>
      <c r="O33" s="21"/>
      <c r="P33" s="21"/>
      <c r="Q33" s="21"/>
      <c r="R33" s="20"/>
      <c r="S33" s="21"/>
      <c r="T33" s="21"/>
      <c r="U33" s="21"/>
      <c r="V33" s="20"/>
      <c r="W33" s="21"/>
      <c r="X33" s="21"/>
      <c r="Y33" s="20"/>
      <c r="Z33" s="20"/>
      <c r="AA33" s="9"/>
      <c r="AB33" s="9"/>
      <c r="AC33" s="20"/>
      <c r="AD33" s="21"/>
      <c r="AE33" s="21"/>
      <c r="AF33" s="21"/>
      <c r="AG33" s="20"/>
      <c r="AH33" s="20"/>
      <c r="AI33" s="20"/>
      <c r="AJ33" s="20"/>
      <c r="AK33" s="20"/>
      <c r="AL33" s="9"/>
      <c r="AM33" s="9"/>
    </row>
    <row r="34" spans="1:40" ht="5.0999999999999996" customHeight="1" thickTop="1" x14ac:dyDescent="0.3">
      <c r="A34" s="14"/>
      <c r="B34" s="17"/>
      <c r="C34" s="18"/>
      <c r="D34" s="19"/>
      <c r="E34" s="18"/>
      <c r="F34" s="19"/>
      <c r="G34" s="18"/>
      <c r="H34" s="17"/>
      <c r="I34" s="18"/>
      <c r="J34" s="20"/>
      <c r="K34" s="21"/>
      <c r="L34" s="21"/>
      <c r="M34" s="21"/>
      <c r="N34" s="20"/>
      <c r="O34" s="21"/>
      <c r="P34" s="21"/>
      <c r="Q34" s="21"/>
      <c r="R34" s="20"/>
      <c r="S34" s="132"/>
      <c r="T34" s="133"/>
      <c r="U34" s="133"/>
      <c r="V34" s="133"/>
      <c r="W34" s="133"/>
      <c r="X34" s="134"/>
      <c r="Y34" s="20"/>
      <c r="Z34" s="20"/>
      <c r="AA34" s="9"/>
      <c r="AB34" s="9"/>
      <c r="AC34" s="20"/>
      <c r="AD34" s="139"/>
      <c r="AE34" s="140"/>
      <c r="AF34" s="140"/>
      <c r="AG34" s="140"/>
      <c r="AH34" s="140"/>
      <c r="AI34" s="141"/>
      <c r="AJ34" s="20"/>
      <c r="AK34" s="20"/>
      <c r="AL34" s="9"/>
      <c r="AM34" s="9"/>
    </row>
    <row r="35" spans="1:40" s="2" customFormat="1" ht="15" customHeight="1" x14ac:dyDescent="0.3">
      <c r="A35" s="14"/>
      <c r="B35" s="17"/>
      <c r="C35" s="21"/>
      <c r="D35" s="17"/>
      <c r="E35" s="21"/>
      <c r="F35" s="17"/>
      <c r="G35" s="21"/>
      <c r="H35" s="17"/>
      <c r="I35" s="21"/>
      <c r="J35" s="20"/>
      <c r="K35" s="21"/>
      <c r="L35" s="21"/>
      <c r="N35" s="42"/>
      <c r="O35" s="42"/>
      <c r="P35" s="42"/>
      <c r="Q35" s="42"/>
      <c r="R35" s="20"/>
      <c r="S35" s="135"/>
      <c r="T35" s="42"/>
      <c r="U35" s="42" t="s">
        <v>93</v>
      </c>
      <c r="V35" s="21"/>
      <c r="W35" s="44" t="str">
        <f>IF(COUNT(W7:W25)&gt;0,ROUND(AVERAGE(W7:W29,W19)/10,2)*10,"--")</f>
        <v>--</v>
      </c>
      <c r="X35" s="136"/>
      <c r="Y35" s="20"/>
      <c r="Z35" s="20"/>
      <c r="AA35" s="9"/>
      <c r="AC35" s="20"/>
      <c r="AD35" s="142"/>
      <c r="AE35" s="42"/>
      <c r="AF35" s="42" t="s">
        <v>93</v>
      </c>
      <c r="AG35" s="21"/>
      <c r="AH35" s="41" t="str">
        <f>IF(COUNT(AH7:AH29)&gt;0,ROUND(AVERAGE(AH7:AH29),1),"--")</f>
        <v>--</v>
      </c>
      <c r="AI35" s="143"/>
      <c r="AJ35" s="20"/>
      <c r="AK35" s="20"/>
      <c r="AL35" s="9"/>
    </row>
    <row r="36" spans="1:40" ht="4.95" customHeight="1" x14ac:dyDescent="0.3">
      <c r="A36" s="14"/>
      <c r="B36" s="17"/>
      <c r="C36" s="18"/>
      <c r="D36" s="19"/>
      <c r="E36" s="18"/>
      <c r="F36" s="19"/>
      <c r="G36" s="18"/>
      <c r="H36" s="17"/>
      <c r="I36" s="18"/>
      <c r="J36" s="20"/>
      <c r="K36" s="21"/>
      <c r="L36" s="21"/>
      <c r="N36" s="46"/>
      <c r="O36" s="42"/>
      <c r="P36" s="42"/>
      <c r="Q36" s="42"/>
      <c r="R36" s="20"/>
      <c r="S36" s="137"/>
      <c r="T36" s="113"/>
      <c r="U36" s="114"/>
      <c r="V36" s="20"/>
      <c r="W36" s="9"/>
      <c r="X36" s="136"/>
      <c r="Y36" s="20"/>
      <c r="Z36" s="20"/>
      <c r="AA36" s="9"/>
      <c r="AB36" s="9"/>
      <c r="AC36" s="20"/>
      <c r="AD36" s="144"/>
      <c r="AE36" s="113"/>
      <c r="AF36" s="114"/>
      <c r="AG36" s="20"/>
      <c r="AH36" s="9"/>
      <c r="AI36" s="143"/>
      <c r="AJ36" s="20"/>
      <c r="AK36" s="20"/>
      <c r="AL36" s="9"/>
      <c r="AM36" s="9"/>
    </row>
    <row r="37" spans="1:40" s="2" customFormat="1" ht="15.6" x14ac:dyDescent="0.3">
      <c r="B37" s="17"/>
      <c r="C37" s="21"/>
      <c r="D37" s="17"/>
      <c r="E37" s="21"/>
      <c r="F37" s="17"/>
      <c r="G37" s="21"/>
      <c r="H37" s="17"/>
      <c r="I37" s="21"/>
      <c r="J37" s="20"/>
      <c r="K37" s="21"/>
      <c r="L37" s="21"/>
      <c r="N37" s="42"/>
      <c r="O37" s="42"/>
      <c r="P37" s="42"/>
      <c r="R37" s="20"/>
      <c r="S37" s="135"/>
      <c r="T37" s="42"/>
      <c r="U37" s="42" t="s">
        <v>94</v>
      </c>
      <c r="V37" s="21"/>
      <c r="W37" s="109">
        <f>SUM(AA7:AA29)</f>
        <v>0</v>
      </c>
      <c r="X37" s="136"/>
      <c r="Y37" s="20"/>
      <c r="Z37" s="20"/>
      <c r="AA37" s="9"/>
      <c r="AC37" s="20"/>
      <c r="AD37" s="142"/>
      <c r="AE37" s="42"/>
      <c r="AF37" s="42" t="s">
        <v>94</v>
      </c>
      <c r="AG37" s="21"/>
      <c r="AH37" s="111">
        <f>SUM(AL7:AL29)</f>
        <v>0</v>
      </c>
      <c r="AI37" s="143"/>
      <c r="AJ37" s="20"/>
      <c r="AK37" s="20"/>
      <c r="AL37" s="9"/>
    </row>
    <row r="38" spans="1:40" ht="4.95" customHeight="1" x14ac:dyDescent="0.3">
      <c r="A38" s="14"/>
      <c r="B38" s="17"/>
      <c r="C38" s="21"/>
      <c r="D38" s="17"/>
      <c r="E38" s="21"/>
      <c r="F38" s="17"/>
      <c r="G38" s="21"/>
      <c r="H38" s="17"/>
      <c r="I38" s="21"/>
      <c r="J38" s="20"/>
      <c r="K38" s="21"/>
      <c r="L38" s="21"/>
      <c r="N38" s="46"/>
      <c r="O38" s="42"/>
      <c r="P38" s="42"/>
      <c r="Q38" s="42"/>
      <c r="R38" s="20"/>
      <c r="S38" s="137"/>
      <c r="T38" s="113"/>
      <c r="U38" s="114"/>
      <c r="V38" s="20"/>
      <c r="W38" s="9"/>
      <c r="X38" s="136"/>
      <c r="Y38" s="20"/>
      <c r="Z38" s="20"/>
      <c r="AA38" s="9"/>
      <c r="AB38" s="9"/>
      <c r="AC38" s="20"/>
      <c r="AD38" s="144"/>
      <c r="AE38" s="113"/>
      <c r="AF38" s="114"/>
      <c r="AG38" s="20"/>
      <c r="AH38" s="9"/>
      <c r="AI38" s="143"/>
      <c r="AJ38" s="20"/>
      <c r="AK38" s="20"/>
      <c r="AL38" s="9"/>
      <c r="AM38" s="9"/>
    </row>
    <row r="39" spans="1:40" s="2" customFormat="1" ht="15.6" x14ac:dyDescent="0.3">
      <c r="A39" s="14"/>
      <c r="B39" s="17"/>
      <c r="C39" s="21"/>
      <c r="D39" s="17"/>
      <c r="E39" s="21"/>
      <c r="F39" s="17"/>
      <c r="G39" s="21"/>
      <c r="H39" s="17"/>
      <c r="I39" s="21"/>
      <c r="J39" s="20"/>
      <c r="K39" s="39"/>
      <c r="L39" s="21"/>
      <c r="N39" s="42"/>
      <c r="O39" s="42"/>
      <c r="P39" s="42"/>
      <c r="Q39" s="42"/>
      <c r="R39" s="20"/>
      <c r="S39" s="135"/>
      <c r="T39" s="42"/>
      <c r="U39" s="42" t="s">
        <v>95</v>
      </c>
      <c r="V39" s="21"/>
      <c r="W39" s="110">
        <f>SUM(AB7:AB29)</f>
        <v>0</v>
      </c>
      <c r="X39" s="136"/>
      <c r="Y39" s="20"/>
      <c r="Z39" s="20"/>
      <c r="AA39" s="9"/>
      <c r="AC39" s="20"/>
      <c r="AD39" s="142"/>
      <c r="AE39" s="42"/>
      <c r="AF39" s="42" t="s">
        <v>95</v>
      </c>
      <c r="AG39" s="21"/>
      <c r="AH39" s="112">
        <f>SUM(AM7:AM30)</f>
        <v>0</v>
      </c>
      <c r="AI39" s="143"/>
      <c r="AJ39" s="20"/>
      <c r="AK39" s="20"/>
      <c r="AL39" s="9"/>
    </row>
    <row r="40" spans="1:40" s="2" customFormat="1" ht="5.0999999999999996" customHeight="1" x14ac:dyDescent="0.3">
      <c r="A40" s="14"/>
      <c r="B40" s="17"/>
      <c r="C40" s="21"/>
      <c r="D40" s="17"/>
      <c r="E40" s="21"/>
      <c r="F40" s="17"/>
      <c r="G40" s="21"/>
      <c r="H40" s="17"/>
      <c r="I40" s="21"/>
      <c r="J40" s="20"/>
      <c r="K40" s="39"/>
      <c r="L40" s="21"/>
      <c r="M40" s="21"/>
      <c r="N40" s="20"/>
      <c r="O40" s="21"/>
      <c r="P40" s="21"/>
      <c r="Q40" s="21"/>
      <c r="R40" s="20"/>
      <c r="S40" s="138"/>
      <c r="T40" s="21"/>
      <c r="U40" s="21"/>
      <c r="V40" s="20"/>
      <c r="W40" s="21"/>
      <c r="X40" s="136"/>
      <c r="Y40" s="20"/>
      <c r="Z40" s="20"/>
      <c r="AC40" s="20"/>
      <c r="AD40" s="145"/>
      <c r="AE40" s="21"/>
      <c r="AF40" s="21"/>
      <c r="AG40" s="20"/>
      <c r="AH40" s="21"/>
      <c r="AI40" s="143"/>
      <c r="AJ40" s="20"/>
      <c r="AK40" s="20"/>
      <c r="AN40" s="9"/>
    </row>
    <row r="41" spans="1:40" s="2" customFormat="1" ht="42.75" customHeight="1" thickBot="1" x14ac:dyDescent="0.35">
      <c r="A41" s="14"/>
      <c r="B41" s="17"/>
      <c r="C41" s="21"/>
      <c r="D41" s="17"/>
      <c r="E41" s="21"/>
      <c r="F41" s="17"/>
      <c r="G41" s="21"/>
      <c r="H41" s="17"/>
      <c r="I41" s="21"/>
      <c r="J41" s="20"/>
      <c r="K41" s="39"/>
      <c r="L41" s="21"/>
      <c r="M41" s="21"/>
      <c r="N41" s="20"/>
      <c r="P41" s="50"/>
      <c r="Q41" s="50"/>
      <c r="R41" s="20"/>
      <c r="S41" s="166" t="str">
        <f>IF(COUNT(W7:W29)=7,IF(AND(W35&gt;=4,SUM(AA7:AA29)&lt;=2,SUM(AB7:AB29)&lt;=2),"EFZ schulischer Teil bestanden","EFZ schulischer Teil nicht bestanden"),"unvollständige Angaben")</f>
        <v>unvollständige Angaben</v>
      </c>
      <c r="T41" s="167"/>
      <c r="U41" s="167"/>
      <c r="V41" s="167"/>
      <c r="W41" s="167"/>
      <c r="X41" s="168"/>
      <c r="Y41" s="20"/>
      <c r="Z41" s="20"/>
      <c r="AA41" s="116"/>
      <c r="AB41" s="17"/>
      <c r="AC41" s="20"/>
      <c r="AD41" s="177" t="str">
        <f>IF(COUNT(AH7:AH29)=9,IF(AND(AH35&gt;=4,SUM(AL7:AL29)&lt;=2,SUM(AM7:AM30)&lt;=2),"BM bestanden","BM nicht bestanden"),"unvollständige Angaben")</f>
        <v>unvollständige Angaben</v>
      </c>
      <c r="AE41" s="178"/>
      <c r="AF41" s="178"/>
      <c r="AG41" s="178"/>
      <c r="AH41" s="178"/>
      <c r="AI41" s="179"/>
      <c r="AJ41" s="20"/>
      <c r="AK41" s="20"/>
      <c r="AL41" s="116"/>
      <c r="AM41" s="17"/>
      <c r="AN41" s="9"/>
    </row>
    <row r="42" spans="1:40" ht="23.4" customHeight="1" thickTop="1" x14ac:dyDescent="0.3">
      <c r="S42" s="2"/>
      <c r="T42" s="2"/>
      <c r="W42" s="2"/>
      <c r="X42" s="2"/>
      <c r="AA42" s="2"/>
      <c r="AB42" s="2"/>
      <c r="AD42" s="2"/>
      <c r="AE42" s="2"/>
      <c r="AH42" s="2"/>
    </row>
    <row r="43" spans="1:40" ht="2.25" customHeight="1" x14ac:dyDescent="0.3">
      <c r="AL43" s="3"/>
      <c r="AM43" s="3"/>
    </row>
    <row r="44" spans="1:40" x14ac:dyDescent="0.3">
      <c r="AL44" s="3"/>
      <c r="AM44" s="3"/>
    </row>
    <row r="46" spans="1:40" ht="22.8" x14ac:dyDescent="0.3">
      <c r="A46" s="53" t="s">
        <v>21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S46" s="176" t="s">
        <v>0</v>
      </c>
      <c r="T46" s="176"/>
      <c r="U46" s="176"/>
      <c r="V46" s="176"/>
      <c r="W46" s="176"/>
      <c r="X46" s="176"/>
      <c r="Y46" s="176"/>
      <c r="Z46" s="176"/>
      <c r="AA46" s="176"/>
      <c r="AB46" s="176"/>
      <c r="AD46" s="5"/>
      <c r="AE46" s="6"/>
      <c r="AF46" s="3"/>
      <c r="AG46" s="3"/>
      <c r="AI46" s="5"/>
      <c r="AJ46" s="5"/>
      <c r="AK46" s="5"/>
      <c r="AL46" s="3"/>
      <c r="AM46" s="3"/>
    </row>
    <row r="47" spans="1:40" ht="6" customHeight="1" x14ac:dyDescent="0.3">
      <c r="R47" s="4"/>
      <c r="S47" s="2"/>
      <c r="T47" s="2"/>
      <c r="W47" s="2"/>
      <c r="X47" s="2"/>
      <c r="AA47" s="9"/>
      <c r="AB47" s="9"/>
      <c r="AC47" s="4"/>
      <c r="AD47" s="2"/>
      <c r="AE47" s="2"/>
      <c r="AH47" s="2"/>
    </row>
    <row r="48" spans="1:40" s="11" customFormat="1" ht="30" customHeight="1" x14ac:dyDescent="0.3">
      <c r="B48" s="7"/>
      <c r="C48" s="169" t="s">
        <v>92</v>
      </c>
      <c r="D48" s="169"/>
      <c r="E48" s="169"/>
      <c r="F48" s="170"/>
      <c r="G48" s="170"/>
      <c r="H48" s="170"/>
      <c r="I48" s="170"/>
      <c r="J48" s="170"/>
      <c r="K48" s="170"/>
      <c r="L48" s="170"/>
      <c r="M48" s="170"/>
      <c r="N48" s="4"/>
      <c r="O48" s="171" t="s">
        <v>22</v>
      </c>
      <c r="P48" s="171"/>
      <c r="Q48" s="171"/>
      <c r="R48" s="8"/>
      <c r="S48" s="171" t="s">
        <v>4</v>
      </c>
      <c r="T48" s="171"/>
      <c r="U48" s="171"/>
      <c r="V48" s="2"/>
      <c r="W48" s="13" t="s">
        <v>6</v>
      </c>
      <c r="X48" s="9"/>
      <c r="Y48" s="13" t="s">
        <v>7</v>
      </c>
      <c r="Z48" s="100"/>
      <c r="AA48" s="172" t="s">
        <v>98</v>
      </c>
      <c r="AB48" s="172"/>
      <c r="AC48" s="8"/>
      <c r="AI48" s="100"/>
      <c r="AJ48" s="100"/>
      <c r="AK48" s="100"/>
    </row>
    <row r="49" spans="1:39" ht="14.4" thickBot="1" x14ac:dyDescent="0.35">
      <c r="S49" s="2"/>
      <c r="T49" s="2"/>
      <c r="V49" s="9"/>
      <c r="W49" s="9"/>
      <c r="X49" s="9"/>
      <c r="Y49" s="9"/>
      <c r="Z49" s="9"/>
      <c r="AF49" s="3"/>
      <c r="AG49" s="3"/>
      <c r="AI49" s="9"/>
      <c r="AJ49" s="9"/>
      <c r="AK49" s="9"/>
      <c r="AL49" s="3"/>
      <c r="AM49" s="3"/>
    </row>
    <row r="50" spans="1:39" ht="16.2" thickTop="1" thickBot="1" x14ac:dyDescent="0.35">
      <c r="A50" s="54" t="s">
        <v>23</v>
      </c>
      <c r="B50" s="17"/>
      <c r="C50" s="24"/>
      <c r="D50" s="25"/>
      <c r="E50" s="24"/>
      <c r="F50" s="25"/>
      <c r="G50" s="24"/>
      <c r="H50" s="26"/>
      <c r="I50" s="24"/>
      <c r="J50" s="27"/>
      <c r="K50" s="24"/>
      <c r="L50" s="28"/>
      <c r="M50" s="24"/>
      <c r="N50" s="20"/>
      <c r="O50" s="158" t="str">
        <f>IF(COUNT(C50,E50,G50,I50,K50,M50,C52,I52)=8,ROUND(2*AVERAGE(C50,E50,G50,I50,K50,M50,C52,I52),0)/2,"--")</f>
        <v>--</v>
      </c>
      <c r="P50" s="159"/>
      <c r="Q50" s="159"/>
      <c r="R50" s="55"/>
      <c r="S50" s="55"/>
      <c r="T50" s="55"/>
      <c r="U50" s="55"/>
      <c r="W50" s="160" t="str">
        <f>IF(ISNUMBER(O50),O50,"--")</f>
        <v>--</v>
      </c>
      <c r="X50" s="9"/>
      <c r="Y50" s="162" t="s">
        <v>24</v>
      </c>
      <c r="Z50" s="102"/>
      <c r="AA50" s="163" t="str">
        <f>IF(ISNUMBER(W50),IF(W50-4&lt;0,W50-4,0),"")</f>
        <v/>
      </c>
      <c r="AB50" s="165">
        <f>IF(W50&lt;4,1,0)</f>
        <v>0</v>
      </c>
      <c r="AC50" s="55"/>
      <c r="AF50" s="3"/>
      <c r="AG50" s="3"/>
      <c r="AI50" s="102"/>
      <c r="AJ50" s="175"/>
      <c r="AK50" s="102"/>
      <c r="AL50" s="3"/>
      <c r="AM50" s="3"/>
    </row>
    <row r="51" spans="1:39" ht="16.2" thickTop="1" thickBot="1" x14ac:dyDescent="0.35">
      <c r="A51" s="16"/>
      <c r="B51" s="17"/>
      <c r="C51" s="28"/>
      <c r="D51" s="25"/>
      <c r="E51" s="28"/>
      <c r="F51" s="25"/>
      <c r="G51" s="28"/>
      <c r="H51" s="26"/>
      <c r="I51" s="28"/>
      <c r="J51" s="27"/>
      <c r="K51" s="28"/>
      <c r="L51" s="28"/>
      <c r="M51" s="32"/>
      <c r="N51" s="20"/>
      <c r="O51" s="159"/>
      <c r="P51" s="159"/>
      <c r="Q51" s="159"/>
      <c r="R51" s="55"/>
      <c r="S51" s="55"/>
      <c r="T51" s="55"/>
      <c r="U51" s="55"/>
      <c r="V51" s="9"/>
      <c r="W51" s="161"/>
      <c r="X51" s="9"/>
      <c r="Y51" s="162"/>
      <c r="Z51" s="102"/>
      <c r="AA51" s="164"/>
      <c r="AB51" s="164"/>
      <c r="AC51" s="55"/>
      <c r="AF51" s="3"/>
      <c r="AG51" s="3"/>
      <c r="AI51" s="102"/>
      <c r="AJ51" s="175"/>
      <c r="AK51" s="102"/>
      <c r="AL51" s="3"/>
      <c r="AM51" s="3"/>
    </row>
    <row r="52" spans="1:39" ht="27.6" thickTop="1" thickBot="1" x14ac:dyDescent="0.35">
      <c r="A52" s="56" t="s">
        <v>25</v>
      </c>
      <c r="B52" s="17"/>
      <c r="C52" s="180"/>
      <c r="D52" s="181"/>
      <c r="E52" s="181"/>
      <c r="F52" s="181"/>
      <c r="G52" s="182"/>
      <c r="H52" s="26"/>
      <c r="I52" s="180"/>
      <c r="J52" s="181"/>
      <c r="K52" s="181"/>
      <c r="L52" s="181"/>
      <c r="M52" s="182"/>
      <c r="N52" s="20"/>
      <c r="O52" s="159"/>
      <c r="P52" s="159"/>
      <c r="Q52" s="159"/>
      <c r="R52" s="55"/>
      <c r="S52" s="55"/>
      <c r="T52" s="55"/>
      <c r="U52" s="55"/>
      <c r="W52" s="161"/>
      <c r="X52" s="9"/>
      <c r="Y52" s="162"/>
      <c r="Z52" s="102"/>
      <c r="AA52" s="164"/>
      <c r="AB52" s="164"/>
      <c r="AC52" s="55"/>
      <c r="AF52" s="3"/>
      <c r="AG52" s="3"/>
      <c r="AI52" s="102"/>
      <c r="AJ52" s="175"/>
      <c r="AK52" s="102"/>
      <c r="AL52" s="3"/>
      <c r="AM52" s="3"/>
    </row>
    <row r="53" spans="1:39" ht="16.2" thickTop="1" thickBot="1" x14ac:dyDescent="0.35">
      <c r="A53" s="16"/>
      <c r="B53" s="17"/>
      <c r="C53" s="18"/>
      <c r="D53" s="19"/>
      <c r="E53" s="18"/>
      <c r="F53" s="19"/>
      <c r="G53" s="18"/>
      <c r="H53" s="17"/>
      <c r="I53" s="18"/>
      <c r="J53" s="20"/>
      <c r="K53" s="18"/>
      <c r="L53" s="18"/>
      <c r="M53" s="21"/>
      <c r="N53" s="20"/>
      <c r="O53" s="18"/>
      <c r="P53" s="18"/>
      <c r="Q53" s="21"/>
      <c r="R53" s="21"/>
      <c r="S53" s="21"/>
      <c r="T53" s="21"/>
      <c r="U53" s="21"/>
      <c r="V53" s="9"/>
      <c r="W53" s="9"/>
      <c r="X53" s="9"/>
      <c r="Y53" s="3"/>
      <c r="AA53" s="3"/>
      <c r="AB53" s="3"/>
      <c r="AC53" s="21"/>
      <c r="AF53" s="3"/>
      <c r="AG53" s="3"/>
      <c r="AL53" s="3"/>
      <c r="AM53" s="3"/>
    </row>
    <row r="54" spans="1:39" s="2" customFormat="1" ht="16.2" thickTop="1" thickBot="1" x14ac:dyDescent="0.35">
      <c r="A54" s="35" t="s">
        <v>26</v>
      </c>
      <c r="B54" s="17"/>
      <c r="C54" s="18"/>
      <c r="D54" s="19"/>
      <c r="E54" s="18"/>
      <c r="F54" s="19"/>
      <c r="G54" s="18"/>
      <c r="H54" s="17"/>
      <c r="I54" s="18"/>
      <c r="J54" s="20"/>
      <c r="K54" s="21"/>
      <c r="L54" s="21"/>
      <c r="M54" s="21"/>
      <c r="N54" s="20"/>
      <c r="O54" s="21"/>
      <c r="P54" s="21"/>
      <c r="Q54" s="21"/>
      <c r="R54" s="32"/>
      <c r="S54" s="152"/>
      <c r="T54" s="153"/>
      <c r="U54" s="154"/>
      <c r="W54" s="57" t="str">
        <f>IF(ISNUMBER(S54),S54,"--")</f>
        <v>--</v>
      </c>
      <c r="X54" s="9"/>
      <c r="Y54" s="29" t="s">
        <v>27</v>
      </c>
      <c r="Z54" s="101"/>
      <c r="AA54" s="30" t="str">
        <f>IF(ISNUMBER(W54),IF(W54-4&lt;0,W54-4,0),"")</f>
        <v/>
      </c>
      <c r="AB54" s="31">
        <f>IF(W54&lt;4,1,0)</f>
        <v>0</v>
      </c>
      <c r="AC54" s="32"/>
      <c r="AI54" s="101"/>
      <c r="AJ54" s="101"/>
      <c r="AK54" s="101"/>
    </row>
    <row r="55" spans="1:39" ht="16.2" thickTop="1" thickBot="1" x14ac:dyDescent="0.35">
      <c r="A55" s="16"/>
      <c r="B55" s="17"/>
      <c r="C55" s="18"/>
      <c r="D55" s="19"/>
      <c r="E55" s="18"/>
      <c r="F55" s="19"/>
      <c r="G55" s="18"/>
      <c r="H55" s="17"/>
      <c r="I55" s="18"/>
      <c r="J55" s="20"/>
      <c r="K55" s="18"/>
      <c r="L55" s="18"/>
      <c r="M55" s="21"/>
      <c r="N55" s="20"/>
      <c r="O55" s="18"/>
      <c r="P55" s="18"/>
      <c r="Q55" s="21"/>
      <c r="R55" s="21"/>
      <c r="S55" s="32"/>
      <c r="T55" s="32"/>
      <c r="U55" s="32"/>
      <c r="V55" s="9"/>
      <c r="W55" s="9"/>
      <c r="X55" s="9"/>
      <c r="Y55" s="3"/>
      <c r="AA55" s="3"/>
      <c r="AB55" s="3"/>
      <c r="AC55" s="21"/>
      <c r="AF55" s="3"/>
      <c r="AG55" s="3"/>
      <c r="AL55" s="3"/>
      <c r="AM55" s="3"/>
    </row>
    <row r="56" spans="1:39" s="2" customFormat="1" ht="16.2" thickTop="1" thickBot="1" x14ac:dyDescent="0.35">
      <c r="A56" s="35" t="s">
        <v>28</v>
      </c>
      <c r="B56" s="17"/>
      <c r="C56" s="18"/>
      <c r="D56" s="19"/>
      <c r="E56" s="18"/>
      <c r="F56" s="19"/>
      <c r="G56" s="18"/>
      <c r="H56" s="17"/>
      <c r="I56" s="18"/>
      <c r="J56" s="20"/>
      <c r="K56" s="21"/>
      <c r="L56" s="21"/>
      <c r="M56" s="21"/>
      <c r="N56" s="20"/>
      <c r="O56" s="21"/>
      <c r="P56" s="21"/>
      <c r="Q56" s="21"/>
      <c r="R56" s="21"/>
      <c r="S56" s="152"/>
      <c r="T56" s="153"/>
      <c r="U56" s="154"/>
      <c r="W56" s="57" t="str">
        <f>IF(ISNUMBER(S56),S56,"--")</f>
        <v>--</v>
      </c>
      <c r="X56" s="9"/>
      <c r="Y56" s="29" t="s">
        <v>27</v>
      </c>
      <c r="Z56" s="101"/>
      <c r="AA56" s="30" t="str">
        <f>IF(ISNUMBER(W56),IF(W56-4&lt;0,W56-4,0),"")</f>
        <v/>
      </c>
      <c r="AB56" s="31">
        <f>IF(W56&lt;4,1,0)</f>
        <v>0</v>
      </c>
      <c r="AC56" s="21"/>
      <c r="AI56" s="101"/>
      <c r="AJ56" s="101"/>
      <c r="AK56" s="101"/>
    </row>
    <row r="57" spans="1:39" ht="15.6" thickTop="1" x14ac:dyDescent="0.3">
      <c r="A57" s="14"/>
      <c r="B57" s="17"/>
      <c r="C57" s="18"/>
      <c r="D57" s="19"/>
      <c r="E57" s="18"/>
      <c r="F57" s="19"/>
      <c r="G57" s="18"/>
      <c r="H57" s="17"/>
      <c r="I57" s="18"/>
      <c r="J57" s="20"/>
      <c r="K57" s="21"/>
      <c r="L57" s="21"/>
      <c r="M57" s="21"/>
      <c r="N57" s="20"/>
      <c r="O57" s="21"/>
      <c r="P57" s="21"/>
      <c r="Q57" s="21"/>
      <c r="R57" s="21"/>
      <c r="S57" s="21"/>
      <c r="T57" s="21"/>
      <c r="U57" s="21"/>
      <c r="V57" s="9"/>
      <c r="W57" s="9"/>
      <c r="X57" s="9"/>
      <c r="Y57" s="3"/>
      <c r="AA57" s="3"/>
      <c r="AB57" s="3"/>
      <c r="AC57" s="21"/>
      <c r="AF57" s="3"/>
      <c r="AG57" s="3"/>
      <c r="AL57" s="3"/>
      <c r="AM57" s="3"/>
    </row>
    <row r="58" spans="1:39" ht="15" x14ac:dyDescent="0.3">
      <c r="A58" s="14"/>
      <c r="B58" s="17"/>
      <c r="C58" s="18"/>
      <c r="D58" s="19"/>
      <c r="E58" s="18"/>
      <c r="F58" s="19"/>
      <c r="G58" s="18"/>
      <c r="H58" s="17"/>
      <c r="I58" s="18"/>
      <c r="J58" s="20"/>
      <c r="K58" s="21"/>
      <c r="L58" s="21"/>
      <c r="M58" s="21"/>
      <c r="N58" s="20"/>
      <c r="O58" s="21"/>
      <c r="P58" s="21"/>
      <c r="Q58" s="21"/>
      <c r="R58" s="21"/>
      <c r="S58" s="44"/>
      <c r="T58" s="44"/>
      <c r="U58" s="44"/>
      <c r="V58" s="22"/>
      <c r="W58" s="44"/>
      <c r="X58" s="44"/>
      <c r="Y58" s="3"/>
      <c r="AA58" s="3"/>
      <c r="AB58" s="3"/>
      <c r="AC58" s="21"/>
      <c r="AF58" s="3"/>
      <c r="AG58" s="3"/>
      <c r="AL58" s="3"/>
      <c r="AM58" s="3"/>
    </row>
    <row r="59" spans="1:39" s="2" customFormat="1" ht="15" x14ac:dyDescent="0.3">
      <c r="A59" s="14"/>
      <c r="B59" s="17"/>
      <c r="C59" s="21"/>
      <c r="D59" s="17"/>
      <c r="E59" s="21"/>
      <c r="F59" s="17"/>
      <c r="G59" s="21"/>
      <c r="H59" s="17"/>
      <c r="I59" s="21"/>
      <c r="J59" s="20"/>
      <c r="K59" s="21"/>
      <c r="L59" s="21"/>
      <c r="N59" s="42"/>
      <c r="O59" s="42"/>
      <c r="P59" s="42"/>
      <c r="Q59" s="42"/>
      <c r="R59" s="21"/>
      <c r="S59" s="43"/>
      <c r="T59" s="43"/>
      <c r="U59" s="43" t="s">
        <v>18</v>
      </c>
      <c r="V59" s="44"/>
      <c r="W59" s="44" t="str">
        <f>IF(COUNT(W50:W56)=3,ROUND(SUMPRODUCT(W50:W56,#REF!),1),"--")</f>
        <v>--</v>
      </c>
      <c r="X59" s="44"/>
      <c r="Y59" s="3"/>
      <c r="AA59" s="23" t="b">
        <f>W59&gt;=4</f>
        <v>1</v>
      </c>
      <c r="AB59" s="45"/>
      <c r="AC59" s="21"/>
    </row>
    <row r="60" spans="1:39" ht="15.6" x14ac:dyDescent="0.3">
      <c r="A60" s="14"/>
      <c r="B60" s="17"/>
      <c r="C60" s="18"/>
      <c r="D60" s="19"/>
      <c r="E60" s="18"/>
      <c r="F60" s="19"/>
      <c r="G60" s="18"/>
      <c r="H60" s="17"/>
      <c r="I60" s="18"/>
      <c r="J60" s="20"/>
      <c r="K60" s="21"/>
      <c r="L60" s="21"/>
      <c r="N60" s="46"/>
      <c r="O60" s="42"/>
      <c r="P60" s="42"/>
      <c r="Q60" s="42"/>
      <c r="R60" s="21"/>
      <c r="S60" s="47"/>
      <c r="T60" s="47"/>
      <c r="U60" s="48"/>
      <c r="V60" s="22"/>
      <c r="W60" s="49"/>
      <c r="X60" s="49"/>
      <c r="Y60" s="3"/>
      <c r="AA60" s="23"/>
      <c r="AB60" s="23"/>
      <c r="AC60" s="21"/>
      <c r="AF60" s="3"/>
      <c r="AG60" s="3"/>
      <c r="AL60" s="3"/>
      <c r="AM60" s="3"/>
    </row>
    <row r="61" spans="1:39" s="2" customFormat="1" ht="15" x14ac:dyDescent="0.3">
      <c r="A61" s="14"/>
      <c r="B61" s="17"/>
      <c r="C61" s="21"/>
      <c r="D61" s="17"/>
      <c r="E61" s="21"/>
      <c r="F61" s="17"/>
      <c r="G61" s="21"/>
      <c r="H61" s="17"/>
      <c r="I61" s="21"/>
      <c r="J61" s="20"/>
      <c r="K61" s="21"/>
      <c r="L61" s="21"/>
      <c r="N61" s="42"/>
      <c r="O61" s="42"/>
      <c r="P61" s="42"/>
      <c r="R61" s="21"/>
      <c r="S61" s="43"/>
      <c r="T61" s="43"/>
      <c r="U61" s="43" t="s">
        <v>19</v>
      </c>
      <c r="V61" s="44"/>
      <c r="W61" s="44" t="str">
        <f>IF(ISNUMBER(W59),#REF!,"--")</f>
        <v>--</v>
      </c>
      <c r="X61" s="44"/>
      <c r="Y61" s="3"/>
      <c r="AA61" s="23" t="e">
        <f>#REF!&lt;=1</f>
        <v>#REF!</v>
      </c>
      <c r="AB61" s="45"/>
      <c r="AC61" s="21"/>
      <c r="AJ61" s="3"/>
    </row>
    <row r="62" spans="1:39" ht="15.6" x14ac:dyDescent="0.3">
      <c r="A62" s="14"/>
      <c r="B62" s="17"/>
      <c r="C62" s="21"/>
      <c r="D62" s="17"/>
      <c r="E62" s="21"/>
      <c r="F62" s="17"/>
      <c r="G62" s="21"/>
      <c r="H62" s="17"/>
      <c r="I62" s="21"/>
      <c r="J62" s="20"/>
      <c r="K62" s="21"/>
      <c r="L62" s="21"/>
      <c r="N62" s="46"/>
      <c r="O62" s="42"/>
      <c r="P62" s="42"/>
      <c r="Q62" s="42"/>
      <c r="R62" s="21"/>
      <c r="S62" s="47"/>
      <c r="T62" s="47"/>
      <c r="U62" s="48"/>
      <c r="V62" s="22"/>
      <c r="W62" s="49"/>
      <c r="X62" s="49"/>
      <c r="Y62" s="3"/>
      <c r="AA62" s="23"/>
      <c r="AB62" s="23"/>
      <c r="AC62" s="21"/>
      <c r="AF62" s="3"/>
      <c r="AG62" s="3"/>
      <c r="AJ62" s="3"/>
      <c r="AL62" s="3"/>
      <c r="AM62" s="3"/>
    </row>
    <row r="63" spans="1:39" s="2" customFormat="1" ht="15" x14ac:dyDescent="0.3">
      <c r="A63" s="14"/>
      <c r="B63" s="17"/>
      <c r="C63" s="21"/>
      <c r="D63" s="17"/>
      <c r="E63" s="21"/>
      <c r="F63" s="17"/>
      <c r="G63" s="21"/>
      <c r="H63" s="17"/>
      <c r="I63" s="21"/>
      <c r="J63" s="20"/>
      <c r="K63" s="39"/>
      <c r="L63" s="21"/>
      <c r="N63" s="42"/>
      <c r="O63" s="42"/>
      <c r="P63" s="42"/>
      <c r="Q63" s="42"/>
      <c r="R63" s="21"/>
      <c r="S63" s="43"/>
      <c r="T63" s="43"/>
      <c r="U63" s="43" t="s">
        <v>20</v>
      </c>
      <c r="V63" s="44"/>
      <c r="W63" s="44" t="str">
        <f>IF(ISNUMBER(W61),#REF!,"--")</f>
        <v>--</v>
      </c>
      <c r="X63" s="44"/>
      <c r="Y63" s="3"/>
      <c r="AA63" s="23" t="e">
        <f>#REF!&lt;=1</f>
        <v>#REF!</v>
      </c>
      <c r="AB63" s="45"/>
      <c r="AC63" s="21"/>
      <c r="AJ63" s="3"/>
    </row>
    <row r="64" spans="1:39" s="2" customFormat="1" ht="15" x14ac:dyDescent="0.3">
      <c r="A64" s="14"/>
      <c r="B64" s="17"/>
      <c r="C64" s="21"/>
      <c r="D64" s="17"/>
      <c r="E64" s="21"/>
      <c r="F64" s="17"/>
      <c r="G64" s="21"/>
      <c r="H64" s="17"/>
      <c r="I64" s="21"/>
      <c r="J64" s="20"/>
      <c r="K64" s="21"/>
      <c r="L64" s="21"/>
      <c r="M64" s="21"/>
      <c r="N64" s="20"/>
      <c r="O64" s="21"/>
      <c r="P64" s="21"/>
      <c r="Q64" s="21"/>
      <c r="R64" s="21"/>
      <c r="S64" s="44"/>
      <c r="T64" s="44"/>
      <c r="U64" s="44"/>
      <c r="V64" s="22"/>
      <c r="W64" s="44"/>
      <c r="X64" s="44"/>
      <c r="Y64" s="3"/>
      <c r="AA64" s="45"/>
      <c r="AB64" s="45"/>
      <c r="AC64" s="21"/>
      <c r="AJ64" s="3"/>
    </row>
    <row r="65" spans="1:36" s="2" customFormat="1" ht="15.6" x14ac:dyDescent="0.3">
      <c r="A65" s="58"/>
      <c r="B65" s="59"/>
      <c r="C65" s="21"/>
      <c r="D65" s="17"/>
      <c r="E65" s="21"/>
      <c r="F65" s="17"/>
      <c r="G65" s="21"/>
      <c r="H65" s="17"/>
      <c r="I65" s="21"/>
      <c r="J65" s="20"/>
      <c r="K65" s="21"/>
      <c r="L65" s="21"/>
      <c r="M65" s="21"/>
      <c r="N65" s="20"/>
      <c r="P65" s="50"/>
      <c r="Q65" s="50"/>
      <c r="R65" s="21"/>
      <c r="S65" s="155" t="str">
        <f>IF(ISNUMBER(W59),IF(AND(AA59,AA61,AA63),"EFZ betrieblicher Teil bestanden","EFZ betrieblicher Teil nicht bestanden"),"unvollständige Angaben")</f>
        <v>unvollständige Angaben</v>
      </c>
      <c r="T65" s="155"/>
      <c r="U65" s="155"/>
      <c r="V65" s="155"/>
      <c r="W65" s="155"/>
      <c r="X65" s="155"/>
      <c r="Y65" s="3"/>
      <c r="AA65" s="51"/>
      <c r="AB65" s="52"/>
      <c r="AC65" s="21"/>
      <c r="AJ65" s="3"/>
    </row>
    <row r="66" spans="1:36" ht="14.4" x14ac:dyDescent="0.3">
      <c r="A66" s="58"/>
      <c r="B66" s="59"/>
    </row>
    <row r="67" spans="1:36" ht="14.4" x14ac:dyDescent="0.3">
      <c r="A67" s="58" t="s">
        <v>29</v>
      </c>
      <c r="B67" s="59"/>
    </row>
  </sheetData>
  <sheetProtection password="C8AF" sheet="1" objects="1" scenarios="1" selectLockedCells="1"/>
  <mergeCells count="32">
    <mergeCell ref="A1:Q1"/>
    <mergeCell ref="AJ50:AJ52"/>
    <mergeCell ref="AL4:AM4"/>
    <mergeCell ref="S46:AB46"/>
    <mergeCell ref="AD41:AI41"/>
    <mergeCell ref="C52:G52"/>
    <mergeCell ref="I52:M52"/>
    <mergeCell ref="AM27:AM28"/>
    <mergeCell ref="AM29:AM30"/>
    <mergeCell ref="G4:I4"/>
    <mergeCell ref="K4:M4"/>
    <mergeCell ref="O4:Q4"/>
    <mergeCell ref="S4:U4"/>
    <mergeCell ref="AA4:AB4"/>
    <mergeCell ref="AD4:AF4"/>
    <mergeCell ref="AD2:AM2"/>
    <mergeCell ref="S54:U54"/>
    <mergeCell ref="S56:U56"/>
    <mergeCell ref="S65:X65"/>
    <mergeCell ref="A2:Q2"/>
    <mergeCell ref="S2:AB2"/>
    <mergeCell ref="O50:Q52"/>
    <mergeCell ref="W50:W52"/>
    <mergeCell ref="Y50:Y52"/>
    <mergeCell ref="AA50:AA52"/>
    <mergeCell ref="AB50:AB52"/>
    <mergeCell ref="S41:X41"/>
    <mergeCell ref="C48:M48"/>
    <mergeCell ref="O48:Q48"/>
    <mergeCell ref="S48:U48"/>
    <mergeCell ref="AA48:AB48"/>
    <mergeCell ref="C4:E4"/>
  </mergeCells>
  <conditionalFormatting sqref="S65 S41">
    <cfRule type="containsText" dxfId="10" priority="32" operator="containsText" text="EFZ nicht bestanden">
      <formula>NOT(ISERROR(SEARCH("EFZ nicht bestanden",S41)))</formula>
    </cfRule>
    <cfRule type="containsText" dxfId="9" priority="33" operator="containsText" text="EFZ bestanden">
      <formula>NOT(ISERROR(SEARCH("EFZ bestanden",S41)))</formula>
    </cfRule>
  </conditionalFormatting>
  <conditionalFormatting sqref="AA50:AB50 AA54:AB54 AA56:AB56 AL27 AL29:AL30 AA17 AL21:AM21 AA7:AB7 AA15 AL19:AM19 AL23:AM23 AA9:AB9 AA11:AB11 AA19:AB19 AA21:AB21 AA23:AB23 AA25:AB25 AL7:AM7 AL9:AM9 AL11:AM11 AL13:AM13 AL25:AM25">
    <cfRule type="cellIs" dxfId="8" priority="31" operator="lessThan">
      <formula>0</formula>
    </cfRule>
  </conditionalFormatting>
  <conditionalFormatting sqref="AD41">
    <cfRule type="containsText" dxfId="7" priority="21" operator="containsText" text="nicht bestanden">
      <formula>NOT(ISERROR(SEARCH("nicht bestanden",AD41)))</formula>
    </cfRule>
    <cfRule type="containsText" dxfId="6" priority="22" operator="containsText" text="bestanden">
      <formula>NOT(ISERROR(SEARCH("bestanden",AD41)))</formula>
    </cfRule>
  </conditionalFormatting>
  <conditionalFormatting sqref="AH35 W35">
    <cfRule type="cellIs" dxfId="5" priority="7" operator="lessThan">
      <formula>4</formula>
    </cfRule>
    <cfRule type="cellIs" dxfId="4" priority="8" operator="greaterThanOrEqual">
      <formula>4</formula>
    </cfRule>
  </conditionalFormatting>
  <conditionalFormatting sqref="W37 W39 AH37 AH39">
    <cfRule type="cellIs" dxfId="3" priority="3" operator="greaterThan">
      <formula>2</formula>
    </cfRule>
    <cfRule type="cellIs" dxfId="2" priority="4" operator="lessThanOrEqual">
      <formula>2</formula>
    </cfRule>
  </conditionalFormatting>
  <conditionalFormatting sqref="AM15">
    <cfRule type="cellIs" dxfId="1" priority="2" operator="lessThan">
      <formula>0</formula>
    </cfRule>
  </conditionalFormatting>
  <conditionalFormatting sqref="AM17">
    <cfRule type="cellIs" dxfId="0" priority="1" operator="lessThan">
      <formula>0</formula>
    </cfRule>
  </conditionalFormatting>
  <dataValidations disablePrompts="1" count="2">
    <dataValidation type="list" allowBlank="1" showInputMessage="1" showErrorMessage="1" errorTitle="Ungültige Note" error="Es können nur ganze oder halbe Noten von 1.0 bis 6.0 eingegeben werden." sqref="W54 W56 W50 R54">
      <formula1>Notenwerte</formula1>
    </dataValidation>
    <dataValidation allowBlank="1" showInputMessage="1" showErrorMessage="1" errorTitle="Ungültige Note" error="Es können nur ganze oder halbe Noten von 1.0 bis 6.0 eingegeben werden." sqref="R56:R65"/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workbookViewId="0">
      <selection activeCell="C18" sqref="C18:C19"/>
    </sheetView>
  </sheetViews>
  <sheetFormatPr baseColWidth="10" defaultColWidth="11.44140625" defaultRowHeight="13.8" x14ac:dyDescent="0.25"/>
  <cols>
    <col min="1" max="1" width="12.5546875" style="90" customWidth="1"/>
    <col min="2" max="2" width="40.5546875" style="90" customWidth="1"/>
    <col min="3" max="3" width="23" style="98" customWidth="1"/>
    <col min="4" max="4" width="14.109375" style="98" customWidth="1"/>
    <col min="5" max="5" width="23.33203125" style="98" customWidth="1"/>
    <col min="6" max="6" width="25.109375" style="98" customWidth="1"/>
    <col min="7" max="16384" width="11.44140625" style="90"/>
  </cols>
  <sheetData>
    <row r="1" spans="1:6" s="60" customFormat="1" ht="23.25" customHeight="1" x14ac:dyDescent="0.3">
      <c r="A1" s="198" t="s">
        <v>80</v>
      </c>
      <c r="B1" s="198"/>
      <c r="C1" s="198"/>
      <c r="D1" s="198"/>
      <c r="E1" s="198"/>
      <c r="F1" s="198"/>
    </row>
    <row r="2" spans="1:6" s="60" customFormat="1" ht="25.5" customHeight="1" x14ac:dyDescent="0.25">
      <c r="A2" s="199" t="s">
        <v>63</v>
      </c>
      <c r="B2" s="199"/>
      <c r="C2" s="199"/>
      <c r="D2" s="199"/>
      <c r="E2" s="199"/>
      <c r="F2" s="199"/>
    </row>
    <row r="3" spans="1:6" s="85" customFormat="1" ht="27.6" x14ac:dyDescent="0.3">
      <c r="A3" s="83" t="s">
        <v>30</v>
      </c>
      <c r="B3" s="83" t="s">
        <v>31</v>
      </c>
      <c r="C3" s="84" t="s">
        <v>32</v>
      </c>
      <c r="D3" s="84" t="s">
        <v>33</v>
      </c>
      <c r="E3" s="84" t="s">
        <v>34</v>
      </c>
      <c r="F3" s="84" t="s">
        <v>64</v>
      </c>
    </row>
    <row r="4" spans="1:6" ht="71.25" customHeight="1" x14ac:dyDescent="0.25">
      <c r="A4" s="86" t="s">
        <v>26</v>
      </c>
      <c r="B4" s="87" t="s">
        <v>44</v>
      </c>
      <c r="C4" s="88" t="s">
        <v>38</v>
      </c>
      <c r="D4" s="89" t="s">
        <v>65</v>
      </c>
      <c r="E4" s="88" t="s">
        <v>38</v>
      </c>
      <c r="F4" s="89" t="s">
        <v>27</v>
      </c>
    </row>
    <row r="5" spans="1:6" ht="71.25" customHeight="1" x14ac:dyDescent="0.25">
      <c r="A5" s="91" t="s">
        <v>28</v>
      </c>
      <c r="B5" s="92" t="s">
        <v>47</v>
      </c>
      <c r="C5" s="93" t="s">
        <v>38</v>
      </c>
      <c r="D5" s="94" t="s">
        <v>65</v>
      </c>
      <c r="E5" s="93" t="s">
        <v>38</v>
      </c>
      <c r="F5" s="94" t="s">
        <v>27</v>
      </c>
    </row>
    <row r="6" spans="1:6" ht="42" customHeight="1" x14ac:dyDescent="0.25">
      <c r="A6" s="86" t="s">
        <v>66</v>
      </c>
      <c r="B6" s="87" t="s">
        <v>67</v>
      </c>
      <c r="C6" s="188" t="s">
        <v>81</v>
      </c>
      <c r="D6" s="191" t="s">
        <v>65</v>
      </c>
      <c r="E6" s="188" t="s">
        <v>38</v>
      </c>
      <c r="F6" s="189" t="s">
        <v>24</v>
      </c>
    </row>
    <row r="7" spans="1:6" ht="73.5" customHeight="1" x14ac:dyDescent="0.25">
      <c r="A7" s="86" t="s">
        <v>68</v>
      </c>
      <c r="B7" s="87" t="s">
        <v>69</v>
      </c>
      <c r="C7" s="190"/>
      <c r="D7" s="192"/>
      <c r="E7" s="190"/>
      <c r="F7" s="189"/>
    </row>
    <row r="8" spans="1:6" s="95" customFormat="1" ht="27" customHeight="1" x14ac:dyDescent="0.3">
      <c r="A8" s="193" t="s">
        <v>70</v>
      </c>
      <c r="B8" s="194"/>
      <c r="C8" s="194"/>
      <c r="D8" s="194"/>
      <c r="E8" s="194"/>
      <c r="F8" s="194"/>
    </row>
    <row r="9" spans="1:6" s="60" customFormat="1" ht="41.25" customHeight="1" x14ac:dyDescent="0.25">
      <c r="A9" s="200" t="s">
        <v>71</v>
      </c>
      <c r="B9" s="200"/>
      <c r="C9" s="200"/>
      <c r="D9" s="200"/>
      <c r="E9" s="200"/>
      <c r="F9" s="200"/>
    </row>
    <row r="10" spans="1:6" s="85" customFormat="1" ht="27.6" x14ac:dyDescent="0.3">
      <c r="A10" s="83" t="s">
        <v>30</v>
      </c>
      <c r="B10" s="83" t="s">
        <v>31</v>
      </c>
      <c r="C10" s="84" t="s">
        <v>32</v>
      </c>
      <c r="D10" s="84" t="s">
        <v>33</v>
      </c>
      <c r="E10" s="84" t="s">
        <v>34</v>
      </c>
      <c r="F10" s="84" t="s">
        <v>72</v>
      </c>
    </row>
    <row r="11" spans="1:6" x14ac:dyDescent="0.25">
      <c r="A11" s="187" t="s">
        <v>36</v>
      </c>
      <c r="B11" s="87" t="s">
        <v>37</v>
      </c>
      <c r="C11" s="88" t="s">
        <v>38</v>
      </c>
      <c r="D11" s="96">
        <v>0.5</v>
      </c>
      <c r="E11" s="188" t="s">
        <v>38</v>
      </c>
      <c r="F11" s="189" t="s">
        <v>16</v>
      </c>
    </row>
    <row r="12" spans="1:6" ht="51" customHeight="1" x14ac:dyDescent="0.25">
      <c r="A12" s="187"/>
      <c r="B12" s="87" t="s">
        <v>82</v>
      </c>
      <c r="C12" s="88" t="s">
        <v>38</v>
      </c>
      <c r="D12" s="96">
        <v>0.5</v>
      </c>
      <c r="E12" s="188"/>
      <c r="F12" s="189"/>
    </row>
    <row r="13" spans="1:6" x14ac:dyDescent="0.25">
      <c r="A13" s="201" t="s">
        <v>40</v>
      </c>
      <c r="B13" s="92" t="s">
        <v>37</v>
      </c>
      <c r="C13" s="93" t="s">
        <v>38</v>
      </c>
      <c r="D13" s="97">
        <v>0.5</v>
      </c>
      <c r="E13" s="202" t="s">
        <v>38</v>
      </c>
      <c r="F13" s="203" t="s">
        <v>16</v>
      </c>
    </row>
    <row r="14" spans="1:6" ht="52.5" customHeight="1" x14ac:dyDescent="0.25">
      <c r="A14" s="201"/>
      <c r="B14" s="92" t="s">
        <v>83</v>
      </c>
      <c r="C14" s="93" t="s">
        <v>38</v>
      </c>
      <c r="D14" s="97">
        <v>0.5</v>
      </c>
      <c r="E14" s="202"/>
      <c r="F14" s="203"/>
    </row>
    <row r="15" spans="1:6" x14ac:dyDescent="0.25">
      <c r="A15" s="187" t="s">
        <v>41</v>
      </c>
      <c r="B15" s="87" t="s">
        <v>37</v>
      </c>
      <c r="C15" s="88" t="s">
        <v>38</v>
      </c>
      <c r="D15" s="96">
        <v>0.5</v>
      </c>
      <c r="E15" s="188" t="s">
        <v>38</v>
      </c>
      <c r="F15" s="189" t="s">
        <v>16</v>
      </c>
    </row>
    <row r="16" spans="1:6" ht="45" customHeight="1" x14ac:dyDescent="0.25">
      <c r="A16" s="187"/>
      <c r="B16" s="87" t="s">
        <v>82</v>
      </c>
      <c r="C16" s="88" t="s">
        <v>38</v>
      </c>
      <c r="D16" s="96">
        <v>0.5</v>
      </c>
      <c r="E16" s="188"/>
      <c r="F16" s="189"/>
    </row>
    <row r="17" spans="1:6" ht="23.25" customHeight="1" x14ac:dyDescent="0.25">
      <c r="A17" s="201" t="s">
        <v>73</v>
      </c>
      <c r="B17" s="92" t="s">
        <v>44</v>
      </c>
      <c r="C17" s="93" t="s">
        <v>38</v>
      </c>
      <c r="D17" s="97">
        <v>0.5</v>
      </c>
      <c r="E17" s="202" t="s">
        <v>39</v>
      </c>
      <c r="F17" s="203" t="s">
        <v>16</v>
      </c>
    </row>
    <row r="18" spans="1:6" ht="49.5" customHeight="1" x14ac:dyDescent="0.25">
      <c r="A18" s="201"/>
      <c r="B18" s="92" t="s">
        <v>74</v>
      </c>
      <c r="C18" s="93" t="s">
        <v>38</v>
      </c>
      <c r="D18" s="97">
        <v>0.5</v>
      </c>
      <c r="E18" s="202"/>
      <c r="F18" s="203"/>
    </row>
    <row r="19" spans="1:6" ht="43.5" customHeight="1" x14ac:dyDescent="0.25">
      <c r="A19" s="86" t="s">
        <v>75</v>
      </c>
      <c r="B19" s="87" t="s">
        <v>76</v>
      </c>
      <c r="C19" s="88" t="s">
        <v>39</v>
      </c>
      <c r="D19" s="89" t="s">
        <v>65</v>
      </c>
      <c r="E19" s="88" t="s">
        <v>39</v>
      </c>
      <c r="F19" s="89" t="s">
        <v>17</v>
      </c>
    </row>
    <row r="20" spans="1:6" ht="45" customHeight="1" x14ac:dyDescent="0.25">
      <c r="A20" s="91" t="s">
        <v>77</v>
      </c>
      <c r="B20" s="92" t="s">
        <v>97</v>
      </c>
      <c r="C20" s="93" t="s">
        <v>39</v>
      </c>
      <c r="D20" s="94" t="s">
        <v>65</v>
      </c>
      <c r="E20" s="93" t="s">
        <v>39</v>
      </c>
      <c r="F20" s="94" t="s">
        <v>16</v>
      </c>
    </row>
    <row r="21" spans="1:6" ht="38.25" customHeight="1" x14ac:dyDescent="0.25">
      <c r="A21" s="187" t="s">
        <v>78</v>
      </c>
      <c r="B21" s="87" t="s">
        <v>84</v>
      </c>
      <c r="C21" s="88" t="s">
        <v>38</v>
      </c>
      <c r="D21" s="96">
        <v>0.5</v>
      </c>
      <c r="E21" s="188" t="s">
        <v>39</v>
      </c>
      <c r="F21" s="189" t="s">
        <v>16</v>
      </c>
    </row>
    <row r="22" spans="1:6" ht="59.25" customHeight="1" x14ac:dyDescent="0.25">
      <c r="A22" s="187"/>
      <c r="B22" s="87" t="s">
        <v>55</v>
      </c>
      <c r="C22" s="88" t="s">
        <v>38</v>
      </c>
      <c r="D22" s="96">
        <v>0.5</v>
      </c>
      <c r="E22" s="188"/>
      <c r="F22" s="189"/>
    </row>
    <row r="23" spans="1:6" s="95" customFormat="1" ht="28.5" customHeight="1" x14ac:dyDescent="0.3">
      <c r="A23" s="195" t="s">
        <v>79</v>
      </c>
      <c r="B23" s="196"/>
      <c r="C23" s="196"/>
      <c r="D23" s="196"/>
      <c r="E23" s="196"/>
      <c r="F23" s="197"/>
    </row>
    <row r="24" spans="1:6" s="95" customFormat="1" ht="39" customHeight="1" x14ac:dyDescent="0.3"/>
    <row r="25" spans="1:6" ht="14.4" x14ac:dyDescent="0.3">
      <c r="F25" s="99"/>
    </row>
    <row r="26" spans="1:6" ht="14.4" x14ac:dyDescent="0.3">
      <c r="F26" s="99"/>
    </row>
    <row r="27" spans="1:6" ht="14.4" x14ac:dyDescent="0.3">
      <c r="F27" s="99"/>
    </row>
    <row r="28" spans="1:6" ht="14.4" x14ac:dyDescent="0.3">
      <c r="F28" s="99"/>
    </row>
    <row r="29" spans="1:6" ht="14.4" x14ac:dyDescent="0.3">
      <c r="F29" s="99"/>
    </row>
    <row r="30" spans="1:6" ht="14.4" x14ac:dyDescent="0.3">
      <c r="F30" s="99"/>
    </row>
    <row r="31" spans="1:6" ht="14.4" x14ac:dyDescent="0.3">
      <c r="F31" s="99"/>
    </row>
    <row r="32" spans="1:6" ht="14.4" x14ac:dyDescent="0.3">
      <c r="F32" s="99"/>
    </row>
    <row r="33" spans="6:6" ht="14.4" x14ac:dyDescent="0.3">
      <c r="F33" s="99"/>
    </row>
  </sheetData>
  <sheetProtection password="C8AF" sheet="1" objects="1" scenarios="1"/>
  <mergeCells count="24">
    <mergeCell ref="A23:F23"/>
    <mergeCell ref="A1:F1"/>
    <mergeCell ref="A2:F2"/>
    <mergeCell ref="A9:F9"/>
    <mergeCell ref="A17:A18"/>
    <mergeCell ref="E17:E18"/>
    <mergeCell ref="F17:F18"/>
    <mergeCell ref="A21:A22"/>
    <mergeCell ref="E21:E22"/>
    <mergeCell ref="F21:F22"/>
    <mergeCell ref="A13:A14"/>
    <mergeCell ref="E13:E14"/>
    <mergeCell ref="F13:F14"/>
    <mergeCell ref="A15:A16"/>
    <mergeCell ref="E15:E16"/>
    <mergeCell ref="F15:F16"/>
    <mergeCell ref="A11:A12"/>
    <mergeCell ref="E11:E12"/>
    <mergeCell ref="F11:F12"/>
    <mergeCell ref="C6:C7"/>
    <mergeCell ref="D6:D7"/>
    <mergeCell ref="E6:E7"/>
    <mergeCell ref="F6:F7"/>
    <mergeCell ref="A8:F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workbookViewId="0">
      <selection activeCell="C18" sqref="C18:C19"/>
    </sheetView>
  </sheetViews>
  <sheetFormatPr baseColWidth="10" defaultRowHeight="14.4" x14ac:dyDescent="0.3"/>
  <cols>
    <col min="1" max="1" width="13" customWidth="1"/>
    <col min="2" max="2" width="37.6640625" customWidth="1"/>
    <col min="3" max="3" width="23.6640625" style="76" customWidth="1"/>
    <col min="4" max="4" width="16.44140625" customWidth="1"/>
    <col min="5" max="5" width="14.6640625" style="76" customWidth="1"/>
    <col min="6" max="6" width="27.6640625" customWidth="1"/>
  </cols>
  <sheetData>
    <row r="1" spans="1:6" ht="17.25" customHeight="1" x14ac:dyDescent="0.3">
      <c r="A1" s="213" t="s">
        <v>62</v>
      </c>
      <c r="B1" s="213"/>
      <c r="C1" s="213"/>
      <c r="D1" s="60"/>
      <c r="E1" s="61"/>
      <c r="F1" s="60"/>
    </row>
    <row r="2" spans="1:6" ht="24.75" customHeight="1" x14ac:dyDescent="0.3">
      <c r="A2" s="212" t="s">
        <v>61</v>
      </c>
      <c r="B2" s="212"/>
      <c r="C2" s="212"/>
      <c r="D2" s="60"/>
      <c r="E2" s="61"/>
      <c r="F2" s="60"/>
    </row>
    <row r="3" spans="1:6" ht="27.6" x14ac:dyDescent="0.3">
      <c r="A3" s="62" t="s">
        <v>30</v>
      </c>
      <c r="B3" s="62" t="s">
        <v>31</v>
      </c>
      <c r="C3" s="63" t="s">
        <v>32</v>
      </c>
      <c r="D3" s="63" t="s">
        <v>33</v>
      </c>
      <c r="E3" s="63" t="s">
        <v>34</v>
      </c>
      <c r="F3" s="62" t="s">
        <v>35</v>
      </c>
    </row>
    <row r="4" spans="1:6" ht="27.6" x14ac:dyDescent="0.3">
      <c r="A4" s="205" t="s">
        <v>36</v>
      </c>
      <c r="B4" s="64" t="s">
        <v>37</v>
      </c>
      <c r="C4" s="65" t="s">
        <v>38</v>
      </c>
      <c r="D4" s="66">
        <v>0.5</v>
      </c>
      <c r="E4" s="206" t="s">
        <v>60</v>
      </c>
      <c r="F4" s="207" t="s">
        <v>59</v>
      </c>
    </row>
    <row r="5" spans="1:6" ht="42.75" customHeight="1" x14ac:dyDescent="0.3">
      <c r="A5" s="205"/>
      <c r="B5" s="64" t="s">
        <v>51</v>
      </c>
      <c r="C5" s="65" t="s">
        <v>38</v>
      </c>
      <c r="D5" s="66">
        <v>0.5</v>
      </c>
      <c r="E5" s="206"/>
      <c r="F5" s="207"/>
    </row>
    <row r="6" spans="1:6" ht="27.6" x14ac:dyDescent="0.3">
      <c r="A6" s="208" t="s">
        <v>40</v>
      </c>
      <c r="B6" s="67" t="s">
        <v>37</v>
      </c>
      <c r="C6" s="68" t="s">
        <v>38</v>
      </c>
      <c r="D6" s="69">
        <v>0.5</v>
      </c>
      <c r="E6" s="209" t="s">
        <v>60</v>
      </c>
      <c r="F6" s="204" t="s">
        <v>59</v>
      </c>
    </row>
    <row r="7" spans="1:6" ht="49.2" customHeight="1" x14ac:dyDescent="0.3">
      <c r="A7" s="208"/>
      <c r="B7" s="67" t="s">
        <v>51</v>
      </c>
      <c r="C7" s="68" t="s">
        <v>38</v>
      </c>
      <c r="D7" s="69">
        <v>0.5</v>
      </c>
      <c r="E7" s="209"/>
      <c r="F7" s="204"/>
    </row>
    <row r="8" spans="1:6" ht="27.6" x14ac:dyDescent="0.3">
      <c r="A8" s="205" t="s">
        <v>41</v>
      </c>
      <c r="B8" s="64" t="s">
        <v>37</v>
      </c>
      <c r="C8" s="65" t="s">
        <v>38</v>
      </c>
      <c r="D8" s="66">
        <v>0.5</v>
      </c>
      <c r="E8" s="206" t="s">
        <v>60</v>
      </c>
      <c r="F8" s="207" t="s">
        <v>59</v>
      </c>
    </row>
    <row r="9" spans="1:6" ht="41.25" customHeight="1" x14ac:dyDescent="0.3">
      <c r="A9" s="205"/>
      <c r="B9" s="64" t="s">
        <v>42</v>
      </c>
      <c r="C9" s="65" t="s">
        <v>38</v>
      </c>
      <c r="D9" s="66">
        <v>0.5</v>
      </c>
      <c r="E9" s="206"/>
      <c r="F9" s="207"/>
    </row>
    <row r="10" spans="1:6" ht="28.5" customHeight="1" x14ac:dyDescent="0.3">
      <c r="A10" s="208" t="s">
        <v>43</v>
      </c>
      <c r="B10" s="67" t="s">
        <v>44</v>
      </c>
      <c r="C10" s="68" t="s">
        <v>38</v>
      </c>
      <c r="D10" s="69">
        <v>0.5</v>
      </c>
      <c r="E10" s="209" t="s">
        <v>60</v>
      </c>
      <c r="F10" s="204" t="s">
        <v>59</v>
      </c>
    </row>
    <row r="11" spans="1:6" ht="43.5" customHeight="1" x14ac:dyDescent="0.3">
      <c r="A11" s="208"/>
      <c r="B11" s="67" t="s">
        <v>51</v>
      </c>
      <c r="C11" s="68" t="s">
        <v>38</v>
      </c>
      <c r="D11" s="69">
        <v>0.5</v>
      </c>
      <c r="E11" s="209"/>
      <c r="F11" s="204"/>
    </row>
    <row r="12" spans="1:6" ht="29.25" customHeight="1" x14ac:dyDescent="0.3">
      <c r="A12" s="210" t="s">
        <v>45</v>
      </c>
      <c r="B12" s="64" t="s">
        <v>44</v>
      </c>
      <c r="C12" s="65" t="s">
        <v>38</v>
      </c>
      <c r="D12" s="70" t="s">
        <v>46</v>
      </c>
      <c r="E12" s="206" t="s">
        <v>60</v>
      </c>
      <c r="F12" s="207" t="s">
        <v>59</v>
      </c>
    </row>
    <row r="13" spans="1:6" ht="51.75" customHeight="1" x14ac:dyDescent="0.3">
      <c r="A13" s="211"/>
      <c r="B13" s="64" t="s">
        <v>52</v>
      </c>
      <c r="C13" s="65" t="s">
        <v>38</v>
      </c>
      <c r="D13" s="70" t="s">
        <v>46</v>
      </c>
      <c r="E13" s="206"/>
      <c r="F13" s="207"/>
    </row>
    <row r="14" spans="1:6" ht="24" customHeight="1" x14ac:dyDescent="0.3">
      <c r="A14" s="214" t="s">
        <v>48</v>
      </c>
      <c r="B14" s="67" t="s">
        <v>44</v>
      </c>
      <c r="C14" s="68" t="s">
        <v>38</v>
      </c>
      <c r="D14" s="71" t="s">
        <v>46</v>
      </c>
      <c r="E14" s="209" t="s">
        <v>60</v>
      </c>
      <c r="F14" s="204" t="s">
        <v>59</v>
      </c>
    </row>
    <row r="15" spans="1:6" ht="49.5" customHeight="1" x14ac:dyDescent="0.3">
      <c r="A15" s="215"/>
      <c r="B15" s="67" t="s">
        <v>53</v>
      </c>
      <c r="C15" s="68" t="s">
        <v>38</v>
      </c>
      <c r="D15" s="71" t="s">
        <v>46</v>
      </c>
      <c r="E15" s="209"/>
      <c r="F15" s="204"/>
    </row>
    <row r="16" spans="1:6" ht="33.75" customHeight="1" x14ac:dyDescent="0.3">
      <c r="A16" s="210" t="s">
        <v>54</v>
      </c>
      <c r="B16" s="64" t="s">
        <v>55</v>
      </c>
      <c r="C16" s="65" t="s">
        <v>38</v>
      </c>
      <c r="D16" s="70" t="s">
        <v>46</v>
      </c>
      <c r="E16" s="206" t="s">
        <v>60</v>
      </c>
      <c r="F16" s="207" t="s">
        <v>59</v>
      </c>
    </row>
    <row r="17" spans="1:6" ht="44.25" customHeight="1" x14ac:dyDescent="0.3">
      <c r="A17" s="211"/>
      <c r="B17" s="64" t="s">
        <v>56</v>
      </c>
      <c r="C17" s="65" t="s">
        <v>38</v>
      </c>
      <c r="D17" s="70" t="s">
        <v>46</v>
      </c>
      <c r="E17" s="206"/>
      <c r="F17" s="207"/>
    </row>
    <row r="18" spans="1:6" ht="76.5" customHeight="1" x14ac:dyDescent="0.3">
      <c r="A18" s="77" t="s">
        <v>50</v>
      </c>
      <c r="B18" s="72" t="s">
        <v>58</v>
      </c>
      <c r="C18" s="73"/>
      <c r="D18" s="74">
        <v>1</v>
      </c>
      <c r="E18" s="68" t="s">
        <v>60</v>
      </c>
      <c r="F18" s="75" t="s">
        <v>59</v>
      </c>
    </row>
    <row r="19" spans="1:6" ht="76.5" customHeight="1" x14ac:dyDescent="0.3">
      <c r="A19" s="78" t="s">
        <v>57</v>
      </c>
      <c r="B19" s="79" t="s">
        <v>58</v>
      </c>
      <c r="C19" s="80"/>
      <c r="D19" s="81">
        <v>1</v>
      </c>
      <c r="E19" s="65" t="s">
        <v>60</v>
      </c>
      <c r="F19" s="82" t="s">
        <v>59</v>
      </c>
    </row>
    <row r="20" spans="1:6" x14ac:dyDescent="0.3">
      <c r="C20"/>
      <c r="E20"/>
    </row>
  </sheetData>
  <sheetProtection password="C8AF" sheet="1" objects="1" scenarios="1"/>
  <mergeCells count="23">
    <mergeCell ref="A16:A17"/>
    <mergeCell ref="E16:E17"/>
    <mergeCell ref="F16:F17"/>
    <mergeCell ref="A2:C2"/>
    <mergeCell ref="A1:C1"/>
    <mergeCell ref="A12:A13"/>
    <mergeCell ref="E12:E13"/>
    <mergeCell ref="F12:F13"/>
    <mergeCell ref="A14:A15"/>
    <mergeCell ref="E14:E15"/>
    <mergeCell ref="F14:F15"/>
    <mergeCell ref="A8:A9"/>
    <mergeCell ref="E8:E9"/>
    <mergeCell ref="F8:F9"/>
    <mergeCell ref="A10:A11"/>
    <mergeCell ref="E10:E11"/>
    <mergeCell ref="F10:F11"/>
    <mergeCell ref="A4:A5"/>
    <mergeCell ref="E4:E5"/>
    <mergeCell ref="F4:F5"/>
    <mergeCell ref="A6:A7"/>
    <mergeCell ref="E6:E7"/>
    <mergeCell ref="F6:F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Notenrechner BM Wirtschaft</vt:lpstr>
      <vt:lpstr>EFZ Berechnungsregeln</vt:lpstr>
      <vt:lpstr>BM Berechnungsregeln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pribnow</dc:creator>
  <cp:lastModifiedBy>Sibylle Hochuli</cp:lastModifiedBy>
  <dcterms:created xsi:type="dcterms:W3CDTF">2017-07-22T06:13:21Z</dcterms:created>
  <dcterms:modified xsi:type="dcterms:W3CDTF">2017-08-21T09:20:27Z</dcterms:modified>
</cp:coreProperties>
</file>